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leonettil\Desktop\sistemare\02_Relazione annuale Gioia Tauro\RELAZIONE ANNUALE AIA 2025\ALL. 9 - ALTRI AUTOCONTROLLI\Indicatori di performance\"/>
    </mc:Choice>
  </mc:AlternateContent>
  <xr:revisionPtr revIDLastSave="0" documentId="13_ncr:1_{E3B2F8C8-EBF2-45F7-9D35-E98DBA872F36}" xr6:coauthVersionLast="47" xr6:coauthVersionMax="47" xr10:uidLastSave="{00000000-0000-0000-0000-000000000000}"/>
  <bookViews>
    <workbookView xWindow="10245" yWindow="0" windowWidth="10245" windowHeight="10920" activeTab="1" xr2:uid="{00000000-000D-0000-FFFF-FFFF00000000}"/>
  </bookViews>
  <sheets>
    <sheet name="Linea 1" sheetId="2" r:id="rId1"/>
    <sheet name="Linea 2" sheetId="1" r:id="rId2"/>
    <sheet name="TOT" sheetId="3" r:id="rId3"/>
    <sheet name="Foglio4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1" i="1" l="1"/>
  <c r="AA22" i="1"/>
  <c r="AA23" i="1"/>
  <c r="AA24" i="1"/>
  <c r="AA25" i="1"/>
  <c r="AA26" i="1"/>
  <c r="AA27" i="1"/>
  <c r="AA28" i="1"/>
  <c r="X21" i="1"/>
  <c r="X22" i="1"/>
  <c r="X23" i="1"/>
  <c r="X24" i="1"/>
  <c r="X25" i="1"/>
  <c r="X26" i="1"/>
  <c r="X27" i="1"/>
  <c r="X28" i="1"/>
  <c r="U21" i="1"/>
  <c r="U22" i="1"/>
  <c r="U23" i="1"/>
  <c r="U24" i="1"/>
  <c r="U25" i="1"/>
  <c r="U26" i="1"/>
  <c r="U27" i="1"/>
  <c r="U28" i="1"/>
  <c r="R23" i="1"/>
  <c r="R24" i="1"/>
  <c r="R25" i="1"/>
  <c r="R26" i="1"/>
  <c r="R27" i="1"/>
  <c r="R28" i="1"/>
  <c r="R21" i="1"/>
  <c r="O23" i="1"/>
  <c r="O24" i="1"/>
  <c r="O25" i="1"/>
  <c r="O26" i="1"/>
  <c r="O27" i="1"/>
  <c r="O28" i="1"/>
  <c r="O21" i="1"/>
  <c r="L25" i="1"/>
  <c r="L26" i="1"/>
  <c r="L27" i="1"/>
  <c r="L28" i="1"/>
  <c r="L21" i="1"/>
  <c r="L22" i="1"/>
  <c r="L23" i="1"/>
  <c r="F23" i="1"/>
  <c r="F24" i="1"/>
  <c r="F25" i="1"/>
  <c r="F26" i="1"/>
  <c r="F27" i="1"/>
  <c r="F28" i="1"/>
  <c r="F21" i="1"/>
  <c r="F22" i="1"/>
  <c r="F29" i="1"/>
  <c r="F30" i="1"/>
  <c r="C23" i="1"/>
  <c r="C24" i="1"/>
  <c r="C25" i="1"/>
  <c r="C26" i="1"/>
  <c r="C27" i="1"/>
  <c r="C28" i="1"/>
  <c r="C29" i="1"/>
  <c r="C30" i="1"/>
  <c r="C31" i="1"/>
  <c r="C32" i="1"/>
  <c r="C21" i="1"/>
  <c r="C22" i="1"/>
  <c r="F31" i="1"/>
  <c r="F32" i="1"/>
  <c r="L24" i="1"/>
  <c r="L29" i="1"/>
  <c r="L30" i="1"/>
  <c r="L31" i="1"/>
  <c r="L32" i="1"/>
  <c r="O29" i="1"/>
  <c r="O30" i="1"/>
  <c r="O31" i="1"/>
  <c r="O32" i="1"/>
  <c r="R29" i="1"/>
  <c r="R30" i="1"/>
  <c r="R31" i="1"/>
  <c r="R32" i="1"/>
  <c r="U29" i="1"/>
  <c r="U30" i="1"/>
  <c r="U31" i="1"/>
  <c r="U32" i="1"/>
  <c r="X29" i="1"/>
  <c r="X30" i="1"/>
  <c r="X31" i="1"/>
  <c r="AA29" i="1"/>
  <c r="AA30" i="1"/>
  <c r="AA31" i="1"/>
  <c r="AY6" i="2"/>
  <c r="C24" i="2"/>
  <c r="C21" i="2"/>
  <c r="I34" i="2" l="1"/>
  <c r="L30" i="2" l="1"/>
  <c r="L31" i="2"/>
  <c r="L32" i="2"/>
  <c r="AY3" i="2" l="1"/>
  <c r="F22" i="2"/>
  <c r="AY9" i="2"/>
  <c r="L21" i="2"/>
  <c r="AY4" i="1" l="1"/>
  <c r="AY5" i="1"/>
  <c r="AY6" i="1"/>
  <c r="AY7" i="1"/>
  <c r="AY8" i="1"/>
  <c r="AY9" i="1"/>
  <c r="AY10" i="1"/>
  <c r="AY11" i="1"/>
  <c r="AY12" i="1"/>
  <c r="AY13" i="1"/>
  <c r="AY14" i="1"/>
  <c r="AY3" i="1"/>
  <c r="AY17" i="1" l="1"/>
  <c r="AY4" i="2"/>
  <c r="AY5" i="2"/>
  <c r="AY7" i="2"/>
  <c r="AY8" i="2"/>
  <c r="AY10" i="2"/>
  <c r="AY11" i="2"/>
  <c r="AY12" i="2"/>
  <c r="AY13" i="2"/>
  <c r="AY14" i="2"/>
  <c r="B4" i="4"/>
  <c r="B2" i="4"/>
  <c r="B5" i="4" s="1"/>
  <c r="AA32" i="1"/>
  <c r="X32" i="1"/>
  <c r="U34" i="1"/>
  <c r="R22" i="1"/>
  <c r="O22" i="1"/>
  <c r="AA32" i="2"/>
  <c r="AA31" i="2"/>
  <c r="AA30" i="2"/>
  <c r="AA29" i="2"/>
  <c r="AA28" i="2"/>
  <c r="AA27" i="2"/>
  <c r="AA24" i="2"/>
  <c r="AA23" i="2"/>
  <c r="AA22" i="2"/>
  <c r="AA21" i="2"/>
  <c r="X32" i="2"/>
  <c r="X31" i="2"/>
  <c r="X30" i="2"/>
  <c r="X29" i="2"/>
  <c r="X28" i="2"/>
  <c r="X27" i="2"/>
  <c r="X24" i="2"/>
  <c r="X23" i="2"/>
  <c r="X22" i="2"/>
  <c r="X21" i="2"/>
  <c r="U32" i="2"/>
  <c r="U31" i="2"/>
  <c r="U30" i="2"/>
  <c r="U29" i="2"/>
  <c r="U28" i="2"/>
  <c r="U27" i="2"/>
  <c r="U24" i="2"/>
  <c r="U23" i="2"/>
  <c r="U22" i="2"/>
  <c r="U21" i="2"/>
  <c r="R32" i="2"/>
  <c r="R31" i="2"/>
  <c r="R30" i="2"/>
  <c r="R29" i="2"/>
  <c r="R28" i="2"/>
  <c r="R27" i="2"/>
  <c r="R24" i="2"/>
  <c r="R23" i="2"/>
  <c r="R22" i="2"/>
  <c r="R21" i="2"/>
  <c r="O32" i="2"/>
  <c r="O31" i="2"/>
  <c r="O30" i="2"/>
  <c r="O29" i="2"/>
  <c r="O28" i="2"/>
  <c r="O27" i="2"/>
  <c r="O24" i="2"/>
  <c r="O23" i="2"/>
  <c r="O22" i="2"/>
  <c r="O21" i="2"/>
  <c r="L29" i="2"/>
  <c r="L28" i="2"/>
  <c r="L27" i="2"/>
  <c r="L24" i="2"/>
  <c r="L23" i="2"/>
  <c r="L22" i="2"/>
  <c r="F32" i="2"/>
  <c r="F31" i="2"/>
  <c r="F30" i="2"/>
  <c r="F29" i="2"/>
  <c r="F28" i="2"/>
  <c r="F27" i="2"/>
  <c r="F24" i="2"/>
  <c r="F23" i="2"/>
  <c r="F21" i="2"/>
  <c r="C32" i="2"/>
  <c r="C23" i="2"/>
  <c r="C27" i="2"/>
  <c r="C28" i="2"/>
  <c r="C29" i="2"/>
  <c r="C30" i="2"/>
  <c r="C31" i="2"/>
  <c r="C22" i="2"/>
  <c r="X34" i="1" l="1"/>
  <c r="AA34" i="1"/>
  <c r="C34" i="2"/>
  <c r="AA34" i="2"/>
  <c r="O34" i="1"/>
  <c r="X34" i="2"/>
  <c r="C34" i="1"/>
  <c r="R34" i="1"/>
  <c r="L34" i="1"/>
  <c r="F34" i="1"/>
  <c r="F34" i="2"/>
  <c r="AY15" i="2"/>
  <c r="U34" i="2"/>
  <c r="U4" i="3" s="1"/>
  <c r="R34" i="2"/>
  <c r="O34" i="2"/>
  <c r="L34" i="2"/>
  <c r="C4" i="3" l="1"/>
  <c r="X4" i="3"/>
  <c r="AA4" i="3"/>
  <c r="L4" i="3"/>
  <c r="O4" i="3"/>
  <c r="F4" i="3"/>
  <c r="R4" i="3"/>
</calcChain>
</file>

<file path=xl/sharedStrings.xml><?xml version="1.0" encoding="utf-8"?>
<sst xmlns="http://schemas.openxmlformats.org/spreadsheetml/2006/main" count="820" uniqueCount="57">
  <si>
    <t>Ac. Cloridrico</t>
  </si>
  <si>
    <t>Ossido Carbonio</t>
  </si>
  <si>
    <t>An. Carbonica</t>
  </si>
  <si>
    <t>Ossidi Azoto</t>
  </si>
  <si>
    <t>Ossidi Zolfo</t>
  </si>
  <si>
    <t>Ammoniaca</t>
  </si>
  <si>
    <t>Ac. Fluoridrico</t>
  </si>
  <si>
    <t>Carb. Org. Totale</t>
  </si>
  <si>
    <t>Polveri</t>
  </si>
  <si>
    <t>Ossigeno</t>
  </si>
  <si>
    <t>Umidità Fumi</t>
  </si>
  <si>
    <t>Temp. Fumi</t>
  </si>
  <si>
    <t>Press. Fumi</t>
  </si>
  <si>
    <t>Portata Fumi</t>
  </si>
  <si>
    <t>T° Post Comb.</t>
  </si>
  <si>
    <t>O2 Post. Comb.</t>
  </si>
  <si>
    <t>30Min NF</t>
  </si>
  <si>
    <t>Mese</t>
  </si>
  <si>
    <t>Note</t>
  </si>
  <si>
    <t>mg/Nm3</t>
  </si>
  <si>
    <t xml:space="preserve">ID % </t>
  </si>
  <si>
    <t>ID %</t>
  </si>
  <si>
    <t>%V</t>
  </si>
  <si>
    <t>°C</t>
  </si>
  <si>
    <t>mBar</t>
  </si>
  <si>
    <t>Nm3/h</t>
  </si>
  <si>
    <t>N.°</t>
  </si>
  <si>
    <t>Gennaio</t>
  </si>
  <si>
    <t xml:space="preserve">   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</si>
  <si>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</si>
  <si>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</si>
  <si>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</si>
  <si>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</si>
  <si>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</si>
  <si>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</si>
  <si>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</si>
  <si>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</si>
  <si>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</si>
  <si>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</si>
  <si>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</si>
  <si>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Media  Anno:</t>
  </si>
  <si>
    <t>g/mese</t>
  </si>
  <si>
    <t>TOTALE</t>
  </si>
  <si>
    <t>Kg/mese</t>
  </si>
  <si>
    <t>Kg/anno</t>
  </si>
  <si>
    <t>diametro</t>
  </si>
  <si>
    <t>Sezione</t>
  </si>
  <si>
    <t>m2</t>
  </si>
  <si>
    <t>Portata</t>
  </si>
  <si>
    <t>Nmc/h</t>
  </si>
  <si>
    <t>Nmc/s</t>
  </si>
  <si>
    <t>Velocità</t>
  </si>
  <si>
    <t>m/sec</t>
  </si>
  <si>
    <t>kg/mese</t>
  </si>
  <si>
    <t>Limite Mese:</t>
  </si>
  <si>
    <t>(4)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</si>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</sst>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_-* #,##0_-;\-* #,##0_-;_-* &quot;-&quot;??_-;_-@_-"/>
    <numFmt numFmtId="167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</font>
    <font>
      <b/>
      <i/>
      <sz val="9"/>
      <name val="Arial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0" fillId="0" borderId="0"/>
  </cellStyleXfs>
  <cellXfs count="88">
    <xf numFmtId="0" fontId="0" fillId="0" borderId="0" xfId="0"/>
    <xf numFmtId="164" fontId="6" fillId="0" borderId="5" xfId="2" applyNumberFormat="1" applyFont="1" applyBorder="1" applyAlignment="1">
      <alignment horizontal="center" vertical="center"/>
    </xf>
    <xf numFmtId="49" fontId="2" fillId="0" borderId="0" xfId="2" applyNumberFormat="1" applyAlignment="1">
      <alignment horizontal="center" vertical="center"/>
    </xf>
    <xf numFmtId="49" fontId="5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49" fontId="4" fillId="0" borderId="1" xfId="2" applyNumberFormat="1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Continuous" vertical="center"/>
    </xf>
    <xf numFmtId="164" fontId="2" fillId="0" borderId="3" xfId="2" applyNumberFormat="1" applyBorder="1" applyAlignment="1">
      <alignment horizontal="center" vertical="center"/>
    </xf>
    <xf numFmtId="49" fontId="2" fillId="0" borderId="4" xfId="2" applyNumberFormat="1" applyBorder="1" applyAlignment="1">
      <alignment horizontal="center" vertical="center"/>
    </xf>
    <xf numFmtId="164" fontId="2" fillId="0" borderId="4" xfId="2" applyNumberFormat="1" applyBorder="1" applyAlignment="1">
      <alignment horizontal="center" vertical="center"/>
    </xf>
    <xf numFmtId="164" fontId="2" fillId="0" borderId="5" xfId="2" applyNumberFormat="1" applyBorder="1" applyAlignment="1">
      <alignment horizontal="center" vertical="center"/>
    </xf>
    <xf numFmtId="164" fontId="5" fillId="0" borderId="0" xfId="2" applyNumberFormat="1" applyFont="1"/>
    <xf numFmtId="164" fontId="5" fillId="0" borderId="0" xfId="2" applyNumberFormat="1" applyFont="1" applyAlignment="1">
      <alignment horizontal="center"/>
    </xf>
    <xf numFmtId="49" fontId="2" fillId="0" borderId="6" xfId="2" applyNumberFormat="1" applyBorder="1" applyAlignment="1">
      <alignment horizontal="center" vertical="center"/>
    </xf>
    <xf numFmtId="49" fontId="2" fillId="0" borderId="7" xfId="2" applyNumberFormat="1" applyBorder="1" applyAlignment="1">
      <alignment horizontal="center" vertical="center"/>
    </xf>
    <xf numFmtId="49" fontId="2" fillId="0" borderId="8" xfId="2" applyNumberFormat="1" applyBorder="1" applyAlignment="1">
      <alignment horizontal="center" vertical="center"/>
    </xf>
    <xf numFmtId="164" fontId="2" fillId="0" borderId="10" xfId="2" applyNumberFormat="1" applyBorder="1" applyAlignment="1">
      <alignment horizontal="center" vertical="center"/>
    </xf>
    <xf numFmtId="49" fontId="2" fillId="0" borderId="11" xfId="2" applyNumberFormat="1" applyBorder="1" applyAlignment="1">
      <alignment horizontal="center" vertical="center"/>
    </xf>
    <xf numFmtId="164" fontId="2" fillId="0" borderId="13" xfId="2" applyNumberFormat="1" applyBorder="1" applyAlignment="1">
      <alignment horizontal="center" vertical="center"/>
    </xf>
    <xf numFmtId="164" fontId="2" fillId="0" borderId="0" xfId="2" applyNumberFormat="1" applyAlignment="1">
      <alignment horizontal="center" vertical="center"/>
    </xf>
    <xf numFmtId="1" fontId="2" fillId="0" borderId="0" xfId="2" applyNumberFormat="1" applyAlignment="1">
      <alignment horizontal="center" vertical="center"/>
    </xf>
    <xf numFmtId="49" fontId="4" fillId="0" borderId="14" xfId="2" applyNumberFormat="1" applyFont="1" applyBorder="1" applyAlignment="1">
      <alignment horizontal="center" vertical="center"/>
    </xf>
    <xf numFmtId="49" fontId="4" fillId="0" borderId="15" xfId="2" applyNumberFormat="1" applyFont="1" applyBorder="1" applyAlignment="1">
      <alignment horizontal="center" vertical="center"/>
    </xf>
    <xf numFmtId="49" fontId="4" fillId="0" borderId="15" xfId="2" applyNumberFormat="1" applyFont="1" applyBorder="1" applyAlignment="1">
      <alignment horizontal="centerContinuous" vertical="center"/>
    </xf>
    <xf numFmtId="49" fontId="5" fillId="0" borderId="6" xfId="2" applyNumberFormat="1" applyFont="1" applyBorder="1" applyAlignment="1">
      <alignment horizontal="center" vertical="center"/>
    </xf>
    <xf numFmtId="49" fontId="5" fillId="0" borderId="11" xfId="2" applyNumberFormat="1" applyFont="1" applyBorder="1" applyAlignment="1">
      <alignment horizontal="center" vertical="center"/>
    </xf>
    <xf numFmtId="164" fontId="5" fillId="0" borderId="12" xfId="2" applyNumberFormat="1" applyFont="1" applyBorder="1" applyAlignment="1">
      <alignment horizontal="center" vertical="center"/>
    </xf>
    <xf numFmtId="1" fontId="5" fillId="0" borderId="13" xfId="2" applyNumberFormat="1" applyFont="1" applyBorder="1" applyAlignment="1">
      <alignment horizontal="center" vertical="center"/>
    </xf>
    <xf numFmtId="2" fontId="2" fillId="0" borderId="9" xfId="2" applyNumberFormat="1" applyBorder="1" applyAlignment="1">
      <alignment horizontal="center" vertical="center"/>
    </xf>
    <xf numFmtId="2" fontId="2" fillId="0" borderId="12" xfId="2" applyNumberFormat="1" applyBorder="1" applyAlignment="1">
      <alignment horizontal="center" vertical="center"/>
    </xf>
    <xf numFmtId="164" fontId="7" fillId="0" borderId="0" xfId="2" applyNumberFormat="1" applyFont="1" applyAlignment="1">
      <alignment horizontal="center" vertical="center"/>
    </xf>
    <xf numFmtId="164" fontId="8" fillId="0" borderId="12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5" fontId="0" fillId="0" borderId="0" xfId="1" applyNumberFormat="1" applyFont="1"/>
    <xf numFmtId="166" fontId="0" fillId="0" borderId="0" xfId="1" applyNumberFormat="1" applyFont="1"/>
    <xf numFmtId="43" fontId="0" fillId="0" borderId="0" xfId="1" applyFont="1"/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Continuous" vertical="center"/>
    </xf>
    <xf numFmtId="49" fontId="4" fillId="0" borderId="15" xfId="0" applyNumberFormat="1" applyFont="1" applyBorder="1" applyAlignment="1">
      <alignment horizontal="centerContinuous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7" fontId="0" fillId="0" borderId="0" xfId="0" applyNumberFormat="1"/>
    <xf numFmtId="2" fontId="0" fillId="0" borderId="0" xfId="0" applyNumberFormat="1"/>
    <xf numFmtId="164" fontId="0" fillId="0" borderId="0" xfId="0" applyNumberFormat="1"/>
    <xf numFmtId="43" fontId="0" fillId="0" borderId="0" xfId="1" applyFont="1" applyFill="1"/>
    <xf numFmtId="49" fontId="11" fillId="0" borderId="19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2" fontId="13" fillId="0" borderId="9" xfId="2" applyNumberFormat="1" applyFont="1" applyBorder="1" applyAlignment="1">
      <alignment horizontal="center" vertical="center"/>
    </xf>
    <xf numFmtId="2" fontId="13" fillId="0" borderId="12" xfId="2" applyNumberFormat="1" applyFont="1" applyBorder="1" applyAlignment="1">
      <alignment horizontal="center" vertical="center"/>
    </xf>
    <xf numFmtId="2" fontId="12" fillId="0" borderId="9" xfId="0" applyNumberFormat="1" applyFont="1" applyBorder="1" applyAlignment="1">
      <alignment horizontal="center" vertical="center"/>
    </xf>
    <xf numFmtId="2" fontId="12" fillId="0" borderId="12" xfId="0" applyNumberFormat="1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/>
    </xf>
  </cellXfs>
  <cellStyles count="4">
    <cellStyle name="Migliaia" xfId="1" builtinId="3"/>
    <cellStyle name="Normale" xfId="0" builtinId="0"/>
    <cellStyle name="Normale 2" xfId="2" xr:uid="{00000000-0005-0000-0000-000002000000}"/>
    <cellStyle name="Normale 3" xfId="3" xr:uid="{C01832ED-CC98-47BC-B24D-FA8D47DAEB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47"/>
  <sheetViews>
    <sheetView topLeftCell="AJ1" zoomScale="70" zoomScaleNormal="70" workbookViewId="0">
      <selection activeCell="AP3" sqref="AP3:AP14"/>
    </sheetView>
  </sheetViews>
  <sheetFormatPr defaultRowHeight="15" x14ac:dyDescent="0.25"/>
  <cols>
    <col min="3" max="3" width="12.5703125" bestFit="1" customWidth="1"/>
    <col min="6" max="6" width="18.28515625" bestFit="1" customWidth="1"/>
    <col min="12" max="12" width="18.5703125" customWidth="1"/>
    <col min="15" max="15" width="13.140625" bestFit="1" customWidth="1"/>
    <col min="18" max="18" width="12.5703125" bestFit="1" customWidth="1"/>
    <col min="19" max="19" width="8.140625" customWidth="1"/>
    <col min="21" max="21" width="15.7109375" bestFit="1" customWidth="1"/>
    <col min="24" max="24" width="18.7109375" bestFit="1" customWidth="1"/>
    <col min="27" max="27" width="13.85546875" customWidth="1"/>
    <col min="42" max="42" width="10.140625" customWidth="1"/>
    <col min="50" max="50" width="9.5703125" bestFit="1" customWidth="1"/>
    <col min="51" max="51" width="12.28515625" style="47" customWidth="1"/>
  </cols>
  <sheetData>
    <row r="1" spans="1:51" x14ac:dyDescent="0.25">
      <c r="A1" s="49"/>
      <c r="B1" s="50"/>
      <c r="C1" s="51" t="s">
        <v>0</v>
      </c>
      <c r="D1" s="52"/>
      <c r="E1" s="50"/>
      <c r="F1" s="51" t="s">
        <v>1</v>
      </c>
      <c r="G1" s="52"/>
      <c r="H1" s="50"/>
      <c r="I1" s="51" t="s">
        <v>2</v>
      </c>
      <c r="J1" s="52"/>
      <c r="K1" s="50"/>
      <c r="L1" s="51" t="s">
        <v>3</v>
      </c>
      <c r="M1" s="52"/>
      <c r="N1" s="50"/>
      <c r="O1" s="51" t="s">
        <v>4</v>
      </c>
      <c r="P1" s="52"/>
      <c r="Q1" s="53"/>
      <c r="R1" s="51" t="s">
        <v>5</v>
      </c>
      <c r="S1" s="54"/>
      <c r="T1" s="50"/>
      <c r="U1" s="51" t="s">
        <v>6</v>
      </c>
      <c r="V1" s="52"/>
      <c r="W1" s="53"/>
      <c r="X1" s="51" t="s">
        <v>7</v>
      </c>
      <c r="Y1" s="54"/>
      <c r="Z1" s="53"/>
      <c r="AA1" s="51" t="s">
        <v>8</v>
      </c>
      <c r="AB1" s="54"/>
      <c r="AC1" s="53"/>
      <c r="AD1" s="51" t="s">
        <v>9</v>
      </c>
      <c r="AE1" s="54"/>
      <c r="AF1" s="53"/>
      <c r="AG1" s="51" t="s">
        <v>10</v>
      </c>
      <c r="AH1" s="54"/>
      <c r="AI1" s="53"/>
      <c r="AJ1" s="51" t="s">
        <v>11</v>
      </c>
      <c r="AK1" s="54"/>
      <c r="AL1" s="53"/>
      <c r="AM1" s="51" t="s">
        <v>12</v>
      </c>
      <c r="AN1" s="54"/>
      <c r="AO1" s="53"/>
      <c r="AP1" s="51" t="s">
        <v>13</v>
      </c>
      <c r="AQ1" s="54"/>
      <c r="AR1" s="53"/>
      <c r="AS1" s="51" t="s">
        <v>14</v>
      </c>
      <c r="AT1" s="54"/>
      <c r="AU1" s="53"/>
      <c r="AV1" s="51" t="s">
        <v>15</v>
      </c>
      <c r="AW1" s="54"/>
      <c r="AX1" s="55" t="s">
        <v>16</v>
      </c>
    </row>
    <row r="2" spans="1:51" x14ac:dyDescent="0.25">
      <c r="A2" s="56" t="s">
        <v>17</v>
      </c>
      <c r="B2" s="57" t="s">
        <v>18</v>
      </c>
      <c r="C2" s="58" t="s">
        <v>19</v>
      </c>
      <c r="D2" s="59" t="s">
        <v>20</v>
      </c>
      <c r="E2" s="57" t="s">
        <v>18</v>
      </c>
      <c r="F2" s="58" t="s">
        <v>19</v>
      </c>
      <c r="G2" s="59" t="s">
        <v>21</v>
      </c>
      <c r="H2" s="57" t="s">
        <v>18</v>
      </c>
      <c r="I2" s="58" t="s">
        <v>22</v>
      </c>
      <c r="J2" s="59" t="s">
        <v>21</v>
      </c>
      <c r="K2" s="57" t="s">
        <v>18</v>
      </c>
      <c r="L2" s="58" t="s">
        <v>19</v>
      </c>
      <c r="M2" s="59" t="s">
        <v>20</v>
      </c>
      <c r="N2" s="57" t="s">
        <v>18</v>
      </c>
      <c r="O2" s="58" t="s">
        <v>19</v>
      </c>
      <c r="P2" s="59" t="s">
        <v>20</v>
      </c>
      <c r="Q2" s="57" t="s">
        <v>18</v>
      </c>
      <c r="R2" s="58" t="s">
        <v>19</v>
      </c>
      <c r="S2" s="59" t="s">
        <v>20</v>
      </c>
      <c r="T2" s="57" t="s">
        <v>18</v>
      </c>
      <c r="U2" s="58" t="s">
        <v>19</v>
      </c>
      <c r="V2" s="59" t="s">
        <v>20</v>
      </c>
      <c r="W2" s="57" t="s">
        <v>18</v>
      </c>
      <c r="X2" s="58" t="s">
        <v>19</v>
      </c>
      <c r="Y2" s="59" t="s">
        <v>20</v>
      </c>
      <c r="Z2" s="57" t="s">
        <v>18</v>
      </c>
      <c r="AA2" s="58" t="s">
        <v>19</v>
      </c>
      <c r="AB2" s="59" t="s">
        <v>20</v>
      </c>
      <c r="AC2" s="57" t="s">
        <v>18</v>
      </c>
      <c r="AD2" s="58" t="s">
        <v>22</v>
      </c>
      <c r="AE2" s="59" t="s">
        <v>20</v>
      </c>
      <c r="AF2" s="57" t="s">
        <v>18</v>
      </c>
      <c r="AG2" s="58" t="s">
        <v>22</v>
      </c>
      <c r="AH2" s="59" t="s">
        <v>20</v>
      </c>
      <c r="AI2" s="57" t="s">
        <v>18</v>
      </c>
      <c r="AJ2" s="58" t="s">
        <v>23</v>
      </c>
      <c r="AK2" s="59" t="s">
        <v>20</v>
      </c>
      <c r="AL2" s="57" t="s">
        <v>18</v>
      </c>
      <c r="AM2" s="58" t="s">
        <v>24</v>
      </c>
      <c r="AN2" s="59" t="s">
        <v>20</v>
      </c>
      <c r="AO2" s="57" t="s">
        <v>18</v>
      </c>
      <c r="AP2" s="58" t="s">
        <v>25</v>
      </c>
      <c r="AQ2" s="59" t="s">
        <v>20</v>
      </c>
      <c r="AR2" s="57" t="s">
        <v>18</v>
      </c>
      <c r="AS2" s="58" t="s">
        <v>23</v>
      </c>
      <c r="AT2" s="59" t="s">
        <v>20</v>
      </c>
      <c r="AU2" s="57" t="s">
        <v>18</v>
      </c>
      <c r="AV2" s="58" t="s">
        <v>22</v>
      </c>
      <c r="AW2" s="59" t="s">
        <v>20</v>
      </c>
      <c r="AX2" s="56" t="s">
        <v>26</v>
      </c>
    </row>
    <row r="3" spans="1:51" x14ac:dyDescent="0.25">
      <c r="A3" s="60" t="s">
        <v>27</v>
      </c>
      <c r="B3" s="38" t="s">
        <v>28</v>
      </c>
      <c r="C3" s="84">
        <v>0.17593813801569125</v>
      </c>
      <c r="D3" s="40">
        <v>100</v>
      </c>
      <c r="E3" s="38" t="s">
        <v>28</v>
      </c>
      <c r="F3" s="84">
        <v>14.036944178427069</v>
      </c>
      <c r="G3" s="40">
        <v>100</v>
      </c>
      <c r="H3" s="38" t="s">
        <v>28</v>
      </c>
      <c r="I3" s="39">
        <v>6.3785136964874578</v>
      </c>
      <c r="J3" s="40">
        <v>100</v>
      </c>
      <c r="K3" s="38" t="s">
        <v>28</v>
      </c>
      <c r="L3" s="80">
        <v>149.11326960335791</v>
      </c>
      <c r="M3" s="40">
        <v>100</v>
      </c>
      <c r="N3" s="38" t="s">
        <v>28</v>
      </c>
      <c r="O3" s="84">
        <v>0</v>
      </c>
      <c r="P3" s="40">
        <v>100</v>
      </c>
      <c r="Q3" s="38" t="s">
        <v>28</v>
      </c>
      <c r="R3" s="39">
        <v>1.2463734674263034</v>
      </c>
      <c r="S3" s="40">
        <v>100</v>
      </c>
      <c r="T3" s="38" t="s">
        <v>28</v>
      </c>
      <c r="U3" s="84">
        <v>0</v>
      </c>
      <c r="V3" s="40">
        <v>100</v>
      </c>
      <c r="W3" s="38" t="s">
        <v>28</v>
      </c>
      <c r="X3" s="84">
        <v>0.16133537872804113</v>
      </c>
      <c r="Y3" s="40">
        <v>100</v>
      </c>
      <c r="Z3" s="38" t="s">
        <v>28</v>
      </c>
      <c r="AA3" s="84">
        <v>2.0166969477034815</v>
      </c>
      <c r="AB3" s="40">
        <v>100</v>
      </c>
      <c r="AC3" s="38" t="s">
        <v>28</v>
      </c>
      <c r="AD3" s="39">
        <v>13.657080631502799</v>
      </c>
      <c r="AE3" s="40">
        <v>100</v>
      </c>
      <c r="AF3" s="38" t="s">
        <v>28</v>
      </c>
      <c r="AG3" s="39">
        <v>9.4676794716904489</v>
      </c>
      <c r="AH3" s="40">
        <v>100</v>
      </c>
      <c r="AI3" s="38" t="s">
        <v>28</v>
      </c>
      <c r="AJ3" s="41">
        <v>160.24799517273823</v>
      </c>
      <c r="AK3" s="40">
        <v>100</v>
      </c>
      <c r="AL3" s="38" t="s">
        <v>28</v>
      </c>
      <c r="AM3" s="42">
        <v>1010.0767937355743</v>
      </c>
      <c r="AN3" s="40">
        <v>100</v>
      </c>
      <c r="AO3" s="38" t="s">
        <v>28</v>
      </c>
      <c r="AP3" s="86">
        <v>52738.715936649081</v>
      </c>
      <c r="AQ3" s="40">
        <v>100</v>
      </c>
      <c r="AR3" s="38" t="s">
        <v>28</v>
      </c>
      <c r="AS3" s="41">
        <v>891.15929968037358</v>
      </c>
      <c r="AT3" s="40">
        <v>100</v>
      </c>
      <c r="AU3" s="38" t="s">
        <v>28</v>
      </c>
      <c r="AV3" s="39">
        <v>7.2803051606419134</v>
      </c>
      <c r="AW3" s="40">
        <v>100</v>
      </c>
      <c r="AX3" s="60">
        <v>1469</v>
      </c>
      <c r="AY3" s="46">
        <f>+AX3/2</f>
        <v>734.5</v>
      </c>
    </row>
    <row r="4" spans="1:51" x14ac:dyDescent="0.25">
      <c r="A4" s="60" t="s">
        <v>29</v>
      </c>
      <c r="B4" s="38" t="s">
        <v>28</v>
      </c>
      <c r="C4" s="84">
        <v>0.17855675193300058</v>
      </c>
      <c r="D4" s="40">
        <v>97.99651567944251</v>
      </c>
      <c r="E4" s="38" t="s">
        <v>28</v>
      </c>
      <c r="F4" s="84">
        <v>22.483568397733901</v>
      </c>
      <c r="G4" s="40">
        <v>97.99651567944251</v>
      </c>
      <c r="H4" s="38" t="s">
        <v>28</v>
      </c>
      <c r="I4" s="39">
        <v>6.0935689228905572</v>
      </c>
      <c r="J4" s="40">
        <v>97.99651567944251</v>
      </c>
      <c r="K4" s="38" t="s">
        <v>28</v>
      </c>
      <c r="L4" s="80">
        <v>148.03904459296334</v>
      </c>
      <c r="M4" s="40">
        <v>97.99651567944251</v>
      </c>
      <c r="N4" s="38" t="s">
        <v>28</v>
      </c>
      <c r="O4" s="84">
        <v>3.6769203411208258E-3</v>
      </c>
      <c r="P4" s="40">
        <v>97.99651567944251</v>
      </c>
      <c r="Q4" s="38" t="s">
        <v>28</v>
      </c>
      <c r="R4" s="39">
        <v>1.6535267817179362</v>
      </c>
      <c r="S4" s="40">
        <v>97.99651567944251</v>
      </c>
      <c r="T4" s="38" t="s">
        <v>28</v>
      </c>
      <c r="U4" s="84">
        <v>0</v>
      </c>
      <c r="V4" s="40">
        <v>97.99651567944251</v>
      </c>
      <c r="W4" s="38" t="s">
        <v>28</v>
      </c>
      <c r="X4" s="84">
        <v>0.19080456585913069</v>
      </c>
      <c r="Y4" s="40">
        <v>97.99651567944251</v>
      </c>
      <c r="Z4" s="38" t="s">
        <v>28</v>
      </c>
      <c r="AA4" s="84">
        <v>2.8528603977627225</v>
      </c>
      <c r="AB4" s="40">
        <v>97.99651567944251</v>
      </c>
      <c r="AC4" s="38" t="s">
        <v>28</v>
      </c>
      <c r="AD4" s="39">
        <v>13.983855040656195</v>
      </c>
      <c r="AE4" s="40">
        <v>97.99651567944251</v>
      </c>
      <c r="AF4" s="38" t="s">
        <v>28</v>
      </c>
      <c r="AG4" s="39">
        <v>9.0455611635843916</v>
      </c>
      <c r="AH4" s="40">
        <v>97.99651567944251</v>
      </c>
      <c r="AI4" s="38" t="s">
        <v>28</v>
      </c>
      <c r="AJ4" s="41">
        <v>161.94419592348956</v>
      </c>
      <c r="AK4" s="40">
        <v>100</v>
      </c>
      <c r="AL4" s="38" t="s">
        <v>28</v>
      </c>
      <c r="AM4" s="42">
        <v>1009.7147473591129</v>
      </c>
      <c r="AN4" s="40">
        <v>100</v>
      </c>
      <c r="AO4" s="38" t="s">
        <v>28</v>
      </c>
      <c r="AP4" s="86">
        <v>54982.692496527779</v>
      </c>
      <c r="AQ4" s="40">
        <v>97.99651567944251</v>
      </c>
      <c r="AR4" s="38" t="s">
        <v>28</v>
      </c>
      <c r="AS4" s="41">
        <v>887.54628735053825</v>
      </c>
      <c r="AT4" s="40">
        <v>100</v>
      </c>
      <c r="AU4" s="38" t="s">
        <v>28</v>
      </c>
      <c r="AV4" s="39">
        <v>7.6764174774548737</v>
      </c>
      <c r="AW4" s="40">
        <v>100</v>
      </c>
      <c r="AX4" s="60">
        <v>1148</v>
      </c>
      <c r="AY4" s="46">
        <f t="shared" ref="AY4:AY14" si="0">+AX4/2</f>
        <v>574</v>
      </c>
    </row>
    <row r="5" spans="1:51" x14ac:dyDescent="0.25">
      <c r="A5" s="60" t="s">
        <v>30</v>
      </c>
      <c r="B5" s="38" t="s">
        <v>28</v>
      </c>
      <c r="C5" s="84">
        <v>0.66570766669160575</v>
      </c>
      <c r="D5" s="40">
        <v>99.740708729472772</v>
      </c>
      <c r="E5" s="38" t="s">
        <v>28</v>
      </c>
      <c r="F5" s="84">
        <v>20.482642032193144</v>
      </c>
      <c r="G5" s="40">
        <v>99.740708729472772</v>
      </c>
      <c r="H5" s="38" t="s">
        <v>28</v>
      </c>
      <c r="I5" s="39">
        <v>6.0967949841629903</v>
      </c>
      <c r="J5" s="40">
        <v>99.740708729472772</v>
      </c>
      <c r="K5" s="38" t="s">
        <v>28</v>
      </c>
      <c r="L5" s="80">
        <v>159.44474045077479</v>
      </c>
      <c r="M5" s="40">
        <v>99.740708729472772</v>
      </c>
      <c r="N5" s="38" t="s">
        <v>28</v>
      </c>
      <c r="O5" s="84">
        <v>0</v>
      </c>
      <c r="P5" s="40">
        <v>99.740708729472772</v>
      </c>
      <c r="Q5" s="38" t="s">
        <v>28</v>
      </c>
      <c r="R5" s="39">
        <v>1.0970306679399835</v>
      </c>
      <c r="S5" s="40">
        <v>99.740708729472772</v>
      </c>
      <c r="T5" s="38" t="s">
        <v>28</v>
      </c>
      <c r="U5" s="84">
        <v>0</v>
      </c>
      <c r="V5" s="40">
        <v>99.740708729472772</v>
      </c>
      <c r="W5" s="38" t="s">
        <v>28</v>
      </c>
      <c r="X5" s="84">
        <v>0.11761462712334388</v>
      </c>
      <c r="Y5" s="40">
        <v>99.740708729472772</v>
      </c>
      <c r="Z5" s="38" t="s">
        <v>28</v>
      </c>
      <c r="AA5" s="84">
        <v>2.008891844047004</v>
      </c>
      <c r="AB5" s="40">
        <v>99.740708729472772</v>
      </c>
      <c r="AC5" s="38" t="s">
        <v>28</v>
      </c>
      <c r="AD5" s="39">
        <v>13.961545874795632</v>
      </c>
      <c r="AE5" s="40">
        <v>99.740708729472772</v>
      </c>
      <c r="AF5" s="38" t="s">
        <v>28</v>
      </c>
      <c r="AG5" s="39">
        <v>9.3259261505649249</v>
      </c>
      <c r="AH5" s="40">
        <v>99.740708729472772</v>
      </c>
      <c r="AI5" s="38" t="s">
        <v>28</v>
      </c>
      <c r="AJ5" s="41">
        <v>160.72190133558848</v>
      </c>
      <c r="AK5" s="40">
        <v>100</v>
      </c>
      <c r="AL5" s="38" t="s">
        <v>28</v>
      </c>
      <c r="AM5" s="42">
        <v>1004.8947052292094</v>
      </c>
      <c r="AN5" s="40">
        <v>100</v>
      </c>
      <c r="AO5" s="38" t="s">
        <v>28</v>
      </c>
      <c r="AP5" s="86">
        <v>54349.366987787042</v>
      </c>
      <c r="AQ5" s="40">
        <v>99.740708729472772</v>
      </c>
      <c r="AR5" s="38" t="s">
        <v>28</v>
      </c>
      <c r="AS5" s="41">
        <v>885.74076190444032</v>
      </c>
      <c r="AT5" s="40">
        <v>100</v>
      </c>
      <c r="AU5" s="38" t="s">
        <v>28</v>
      </c>
      <c r="AV5" s="39">
        <v>7.7711601174897744</v>
      </c>
      <c r="AW5" s="40">
        <v>100</v>
      </c>
      <c r="AX5" s="60">
        <v>1157</v>
      </c>
      <c r="AY5" s="46">
        <f t="shared" si="0"/>
        <v>578.5</v>
      </c>
    </row>
    <row r="6" spans="1:51" x14ac:dyDescent="0.25">
      <c r="A6" s="60" t="s">
        <v>31</v>
      </c>
      <c r="B6" s="38" t="s">
        <v>28</v>
      </c>
      <c r="C6" s="84">
        <v>0.21812221649695526</v>
      </c>
      <c r="D6" s="40">
        <v>98.425196850393704</v>
      </c>
      <c r="E6" s="38" t="s">
        <v>28</v>
      </c>
      <c r="F6" s="84">
        <v>14.735410786671309</v>
      </c>
      <c r="G6" s="40">
        <v>98.425196850393704</v>
      </c>
      <c r="H6" s="38" t="s">
        <v>28</v>
      </c>
      <c r="I6" s="39">
        <v>6.3080119174610481</v>
      </c>
      <c r="J6" s="40">
        <v>98.425196850393704</v>
      </c>
      <c r="K6" s="38" t="s">
        <v>28</v>
      </c>
      <c r="L6" s="80">
        <v>152.34099722012607</v>
      </c>
      <c r="M6" s="40">
        <v>98.425196850393704</v>
      </c>
      <c r="N6" s="38" t="s">
        <v>28</v>
      </c>
      <c r="O6" s="84">
        <v>0</v>
      </c>
      <c r="P6" s="40">
        <v>98.425196850393704</v>
      </c>
      <c r="Q6" s="38" t="s">
        <v>28</v>
      </c>
      <c r="R6" s="39">
        <v>1.7378911758661271</v>
      </c>
      <c r="S6" s="40">
        <v>98.425196850393704</v>
      </c>
      <c r="T6" s="38" t="s">
        <v>28</v>
      </c>
      <c r="U6" s="84">
        <v>0</v>
      </c>
      <c r="V6" s="40">
        <v>98.425196850393704</v>
      </c>
      <c r="W6" s="38" t="s">
        <v>28</v>
      </c>
      <c r="X6" s="84">
        <v>9.9684736480428415E-2</v>
      </c>
      <c r="Y6" s="40">
        <v>98.425196850393704</v>
      </c>
      <c r="Z6" s="38" t="s">
        <v>28</v>
      </c>
      <c r="AA6" s="84">
        <v>2.3744996594515713</v>
      </c>
      <c r="AB6" s="40">
        <v>98.425196850393704</v>
      </c>
      <c r="AC6" s="38" t="s">
        <v>28</v>
      </c>
      <c r="AD6" s="39">
        <v>13.840584886724299</v>
      </c>
      <c r="AE6" s="40">
        <v>98.425196850393704</v>
      </c>
      <c r="AF6" s="38" t="s">
        <v>28</v>
      </c>
      <c r="AG6" s="39">
        <v>8.8953585822365504</v>
      </c>
      <c r="AH6" s="40">
        <v>98.425196850393704</v>
      </c>
      <c r="AI6" s="38" t="s">
        <v>28</v>
      </c>
      <c r="AJ6" s="41">
        <v>162.96207899286136</v>
      </c>
      <c r="AK6" s="40">
        <v>100</v>
      </c>
      <c r="AL6" s="38" t="s">
        <v>28</v>
      </c>
      <c r="AM6" s="42">
        <v>1007.6580553648723</v>
      </c>
      <c r="AN6" s="40">
        <v>100</v>
      </c>
      <c r="AO6" s="38" t="s">
        <v>28</v>
      </c>
      <c r="AP6" s="86">
        <v>54750.672948863634</v>
      </c>
      <c r="AQ6" s="40">
        <v>98.425196850393704</v>
      </c>
      <c r="AR6" s="38" t="s">
        <v>28</v>
      </c>
      <c r="AS6" s="41">
        <v>888.42550744375501</v>
      </c>
      <c r="AT6" s="40">
        <v>100</v>
      </c>
      <c r="AU6" s="38" t="s">
        <v>28</v>
      </c>
      <c r="AV6" s="39">
        <v>8.1078281682477993</v>
      </c>
      <c r="AW6" s="40">
        <v>100</v>
      </c>
      <c r="AX6" s="60">
        <v>1397</v>
      </c>
      <c r="AY6" s="46">
        <f>+AX6/2</f>
        <v>698.5</v>
      </c>
    </row>
    <row r="7" spans="1:51" x14ac:dyDescent="0.25">
      <c r="A7" s="60" t="s">
        <v>32</v>
      </c>
      <c r="B7" s="38" t="s">
        <v>28</v>
      </c>
      <c r="C7" s="84">
        <v>4.8344520259943371</v>
      </c>
      <c r="D7" s="40">
        <v>99.374441465594288</v>
      </c>
      <c r="E7" s="38" t="s">
        <v>28</v>
      </c>
      <c r="F7" s="84">
        <v>14.503582204587376</v>
      </c>
      <c r="G7" s="40">
        <v>99.374441465594288</v>
      </c>
      <c r="H7" s="38" t="s">
        <v>28</v>
      </c>
      <c r="I7" s="39">
        <v>6.1767917541291215</v>
      </c>
      <c r="J7" s="40">
        <v>99.374441465594288</v>
      </c>
      <c r="K7" s="38" t="s">
        <v>28</v>
      </c>
      <c r="L7" s="80">
        <v>153.12823552193402</v>
      </c>
      <c r="M7" s="40">
        <v>99.374441465594288</v>
      </c>
      <c r="N7" s="38" t="s">
        <v>28</v>
      </c>
      <c r="O7" s="84">
        <v>0</v>
      </c>
      <c r="P7" s="40">
        <v>99.374441465594288</v>
      </c>
      <c r="Q7" s="38" t="s">
        <v>28</v>
      </c>
      <c r="R7" s="39">
        <v>0.97136699179817232</v>
      </c>
      <c r="S7" s="40">
        <v>99.374441465594288</v>
      </c>
      <c r="T7" s="38" t="s">
        <v>28</v>
      </c>
      <c r="U7" s="84">
        <v>0</v>
      </c>
      <c r="V7" s="40">
        <v>99.374441465594288</v>
      </c>
      <c r="W7" s="38" t="s">
        <v>28</v>
      </c>
      <c r="X7" s="84">
        <v>0.15000143394555909</v>
      </c>
      <c r="Y7" s="40">
        <v>99.374441465594288</v>
      </c>
      <c r="Z7" s="38" t="s">
        <v>28</v>
      </c>
      <c r="AA7" s="84">
        <v>3.3145033971683397</v>
      </c>
      <c r="AB7" s="40">
        <v>99.195710455764072</v>
      </c>
      <c r="AC7" s="38" t="s">
        <v>28</v>
      </c>
      <c r="AD7" s="39">
        <v>13.870462744356059</v>
      </c>
      <c r="AE7" s="40">
        <v>99.374441465594288</v>
      </c>
      <c r="AF7" s="38" t="s">
        <v>28</v>
      </c>
      <c r="AG7" s="39">
        <v>9.2145986599887877</v>
      </c>
      <c r="AH7" s="40">
        <v>99.374441465594288</v>
      </c>
      <c r="AI7" s="38" t="s">
        <v>28</v>
      </c>
      <c r="AJ7" s="41">
        <v>157.66956446038589</v>
      </c>
      <c r="AK7" s="40">
        <v>99.910634495084892</v>
      </c>
      <c r="AL7" s="38" t="s">
        <v>28</v>
      </c>
      <c r="AM7" s="42">
        <v>1005.5368466726995</v>
      </c>
      <c r="AN7" s="40">
        <v>99.910634495084892</v>
      </c>
      <c r="AO7" s="38" t="s">
        <v>28</v>
      </c>
      <c r="AP7" s="86">
        <v>55379.170814129946</v>
      </c>
      <c r="AQ7" s="40">
        <v>99.374441465594288</v>
      </c>
      <c r="AR7" s="38" t="s">
        <v>28</v>
      </c>
      <c r="AS7" s="41">
        <v>891.67258776833637</v>
      </c>
      <c r="AT7" s="40">
        <v>99.910634495084892</v>
      </c>
      <c r="AU7" s="38" t="s">
        <v>28</v>
      </c>
      <c r="AV7" s="39">
        <v>8.0277010814448371</v>
      </c>
      <c r="AW7" s="40">
        <v>99.910634495084892</v>
      </c>
      <c r="AX7" s="60">
        <v>1119</v>
      </c>
      <c r="AY7" s="46">
        <f t="shared" si="0"/>
        <v>559.5</v>
      </c>
    </row>
    <row r="8" spans="1:51" x14ac:dyDescent="0.25">
      <c r="A8" s="60" t="s">
        <v>33</v>
      </c>
      <c r="B8" s="38" t="s">
        <v>28</v>
      </c>
      <c r="C8" s="84">
        <v>1.6407099162776493</v>
      </c>
      <c r="D8" s="40">
        <v>99.859154929577471</v>
      </c>
      <c r="E8" s="38" t="s">
        <v>28</v>
      </c>
      <c r="F8" s="84">
        <v>16.123050590819442</v>
      </c>
      <c r="G8" s="40">
        <v>99.859154929577471</v>
      </c>
      <c r="H8" s="38" t="s">
        <v>28</v>
      </c>
      <c r="I8" s="39">
        <v>5.9995645215716449</v>
      </c>
      <c r="J8" s="40">
        <v>99.859154929577471</v>
      </c>
      <c r="K8" s="38" t="s">
        <v>28</v>
      </c>
      <c r="L8" s="80">
        <v>146.54569716783101</v>
      </c>
      <c r="M8" s="40">
        <v>99.859154929577471</v>
      </c>
      <c r="N8" s="38" t="s">
        <v>28</v>
      </c>
      <c r="O8" s="84">
        <v>9.0198441604296808E-3</v>
      </c>
      <c r="P8" s="40">
        <v>99.859154929577471</v>
      </c>
      <c r="Q8" s="38" t="s">
        <v>28</v>
      </c>
      <c r="R8" s="39">
        <v>0.8228842738581682</v>
      </c>
      <c r="S8" s="40">
        <v>99.859154929577471</v>
      </c>
      <c r="T8" s="38" t="s">
        <v>28</v>
      </c>
      <c r="U8" s="84">
        <v>2.5207271775800857E-4</v>
      </c>
      <c r="V8" s="40">
        <v>99.859154929577471</v>
      </c>
      <c r="W8" s="38" t="s">
        <v>28</v>
      </c>
      <c r="X8" s="84">
        <v>0.18677069813837999</v>
      </c>
      <c r="Y8" s="40">
        <v>99.859154929577471</v>
      </c>
      <c r="Z8" s="38" t="s">
        <v>28</v>
      </c>
      <c r="AA8" s="84">
        <v>3.8272911644655907</v>
      </c>
      <c r="AB8" s="40">
        <v>99.647887323943664</v>
      </c>
      <c r="AC8" s="38" t="s">
        <v>28</v>
      </c>
      <c r="AD8" s="39">
        <v>13.956390604145604</v>
      </c>
      <c r="AE8" s="40">
        <v>99.859154929577471</v>
      </c>
      <c r="AF8" s="38" t="s">
        <v>28</v>
      </c>
      <c r="AG8" s="39">
        <v>8.4291276136473634</v>
      </c>
      <c r="AH8" s="40">
        <v>99.859154929577471</v>
      </c>
      <c r="AI8" s="38" t="s">
        <v>28</v>
      </c>
      <c r="AJ8" s="41">
        <v>158.13199839524819</v>
      </c>
      <c r="AK8" s="40">
        <v>100</v>
      </c>
      <c r="AL8" s="38" t="s">
        <v>28</v>
      </c>
      <c r="AM8" s="42">
        <v>1006.5912630752779</v>
      </c>
      <c r="AN8" s="40">
        <v>100</v>
      </c>
      <c r="AO8" s="38" t="s">
        <v>28</v>
      </c>
      <c r="AP8" s="86">
        <v>54636.797737239947</v>
      </c>
      <c r="AQ8" s="40">
        <v>99.859154929577471</v>
      </c>
      <c r="AR8" s="38" t="s">
        <v>28</v>
      </c>
      <c r="AS8" s="41">
        <v>885.6544176128549</v>
      </c>
      <c r="AT8" s="40">
        <v>100</v>
      </c>
      <c r="AU8" s="38" t="s">
        <v>28</v>
      </c>
      <c r="AV8" s="39">
        <v>8.5278372411996539</v>
      </c>
      <c r="AW8" s="40">
        <v>100</v>
      </c>
      <c r="AX8" s="60">
        <v>1420</v>
      </c>
      <c r="AY8" s="46">
        <f t="shared" si="0"/>
        <v>710</v>
      </c>
    </row>
    <row r="9" spans="1:51" x14ac:dyDescent="0.25">
      <c r="A9" s="60" t="s">
        <v>34</v>
      </c>
      <c r="B9" s="38" t="s">
        <v>28</v>
      </c>
      <c r="C9" s="84">
        <v>4.6307230486587345</v>
      </c>
      <c r="D9" s="40">
        <v>99.910071942446038</v>
      </c>
      <c r="E9" s="38" t="s">
        <v>28</v>
      </c>
      <c r="F9" s="84">
        <v>19.056292608477559</v>
      </c>
      <c r="G9" s="40">
        <v>99.910071942446038</v>
      </c>
      <c r="H9" s="38" t="s">
        <v>28</v>
      </c>
      <c r="I9" s="39">
        <v>6.2992293433387685</v>
      </c>
      <c r="J9" s="40">
        <v>99.910071942446038</v>
      </c>
      <c r="K9" s="38" t="s">
        <v>28</v>
      </c>
      <c r="L9" s="80">
        <v>146.41194488291907</v>
      </c>
      <c r="M9" s="40">
        <v>99.910071942446038</v>
      </c>
      <c r="N9" s="38" t="s">
        <v>28</v>
      </c>
      <c r="O9" s="84">
        <v>3.0446138390541935E-4</v>
      </c>
      <c r="P9" s="40">
        <v>99.910071942446038</v>
      </c>
      <c r="Q9" s="38" t="s">
        <v>28</v>
      </c>
      <c r="R9" s="39">
        <v>1.763766897961323</v>
      </c>
      <c r="S9" s="40">
        <v>99.910071942446038</v>
      </c>
      <c r="T9" s="38" t="s">
        <v>28</v>
      </c>
      <c r="U9" s="84">
        <v>1.9835695745062977E-3</v>
      </c>
      <c r="V9" s="40">
        <v>99.910071942446038</v>
      </c>
      <c r="W9" s="38" t="s">
        <v>28</v>
      </c>
      <c r="X9" s="84">
        <v>0.15520813672666703</v>
      </c>
      <c r="Y9" s="40">
        <v>99.910071942446038</v>
      </c>
      <c r="Z9" s="38" t="s">
        <v>28</v>
      </c>
      <c r="AA9" s="84">
        <v>3.5457846495755918</v>
      </c>
      <c r="AB9" s="40">
        <v>98.830935251798564</v>
      </c>
      <c r="AC9" s="38" t="s">
        <v>28</v>
      </c>
      <c r="AD9" s="39">
        <v>13.737587428329014</v>
      </c>
      <c r="AE9" s="40">
        <v>99.910071942446038</v>
      </c>
      <c r="AF9" s="38" t="s">
        <v>28</v>
      </c>
      <c r="AG9" s="39">
        <v>9.3317100915900237</v>
      </c>
      <c r="AH9" s="40">
        <v>99.910071942446038</v>
      </c>
      <c r="AI9" s="38" t="s">
        <v>28</v>
      </c>
      <c r="AJ9" s="41">
        <v>164.40953655380139</v>
      </c>
      <c r="AK9" s="40">
        <v>100</v>
      </c>
      <c r="AL9" s="38" t="s">
        <v>28</v>
      </c>
      <c r="AM9" s="42">
        <v>1005.335886179972</v>
      </c>
      <c r="AN9" s="40">
        <v>100</v>
      </c>
      <c r="AO9" s="38" t="s">
        <v>28</v>
      </c>
      <c r="AP9" s="86">
        <v>52517.570875056255</v>
      </c>
      <c r="AQ9" s="40">
        <v>99.910071942446038</v>
      </c>
      <c r="AR9" s="38" t="s">
        <v>28</v>
      </c>
      <c r="AS9" s="41">
        <v>880.40298505824251</v>
      </c>
      <c r="AT9" s="40">
        <v>100</v>
      </c>
      <c r="AU9" s="38" t="s">
        <v>28</v>
      </c>
      <c r="AV9" s="39">
        <v>8.3334851745221261</v>
      </c>
      <c r="AW9" s="40">
        <v>100</v>
      </c>
      <c r="AX9" s="60">
        <v>1112</v>
      </c>
      <c r="AY9" s="46">
        <f>+AX9/2</f>
        <v>556</v>
      </c>
    </row>
    <row r="10" spans="1:51" x14ac:dyDescent="0.25">
      <c r="A10" s="60" t="s">
        <v>35</v>
      </c>
      <c r="B10" s="38" t="s">
        <v>28</v>
      </c>
      <c r="C10" s="84">
        <v>4.9828694104427296</v>
      </c>
      <c r="D10" s="40">
        <v>100</v>
      </c>
      <c r="E10" s="38" t="s">
        <v>28</v>
      </c>
      <c r="F10" s="84">
        <v>21.252135439205073</v>
      </c>
      <c r="G10" s="40">
        <v>100</v>
      </c>
      <c r="H10" s="38" t="s">
        <v>28</v>
      </c>
      <c r="I10" s="39">
        <v>6.1903838760109355</v>
      </c>
      <c r="J10" s="40">
        <v>100</v>
      </c>
      <c r="K10" s="38" t="s">
        <v>28</v>
      </c>
      <c r="L10" s="80">
        <v>153.93267890355921</v>
      </c>
      <c r="M10" s="40">
        <v>100</v>
      </c>
      <c r="N10" s="38" t="s">
        <v>28</v>
      </c>
      <c r="O10" s="84">
        <v>2.0038264413033762E-5</v>
      </c>
      <c r="P10" s="40">
        <v>100</v>
      </c>
      <c r="Q10" s="38" t="s">
        <v>28</v>
      </c>
      <c r="R10" s="39">
        <v>2.6619175685028877</v>
      </c>
      <c r="S10" s="40">
        <v>100</v>
      </c>
      <c r="T10" s="38" t="s">
        <v>28</v>
      </c>
      <c r="U10" s="84">
        <v>0</v>
      </c>
      <c r="V10" s="40">
        <v>100</v>
      </c>
      <c r="W10" s="38" t="s">
        <v>28</v>
      </c>
      <c r="X10" s="84">
        <v>0.19859266700122946</v>
      </c>
      <c r="Y10" s="40">
        <v>100</v>
      </c>
      <c r="Z10" s="38" t="s">
        <v>28</v>
      </c>
      <c r="AA10" s="84">
        <v>3.9284002878647919</v>
      </c>
      <c r="AB10" s="40">
        <v>99.677419354838705</v>
      </c>
      <c r="AC10" s="38" t="s">
        <v>28</v>
      </c>
      <c r="AD10" s="39">
        <v>13.559842318873251</v>
      </c>
      <c r="AE10" s="40">
        <v>100</v>
      </c>
      <c r="AF10" s="38" t="s">
        <v>28</v>
      </c>
      <c r="AG10" s="39">
        <v>10.021261604883337</v>
      </c>
      <c r="AH10" s="40">
        <v>100</v>
      </c>
      <c r="AI10" s="38" t="s">
        <v>28</v>
      </c>
      <c r="AJ10" s="41">
        <v>159.09212844192342</v>
      </c>
      <c r="AK10" s="40">
        <v>100</v>
      </c>
      <c r="AL10" s="38" t="s">
        <v>28</v>
      </c>
      <c r="AM10" s="42">
        <v>1005.0439011440482</v>
      </c>
      <c r="AN10" s="40">
        <v>100</v>
      </c>
      <c r="AO10" s="38" t="s">
        <v>28</v>
      </c>
      <c r="AP10" s="86">
        <v>51974.439033098119</v>
      </c>
      <c r="AQ10" s="40">
        <v>100</v>
      </c>
      <c r="AR10" s="38" t="s">
        <v>28</v>
      </c>
      <c r="AS10" s="41">
        <v>874.52493771788897</v>
      </c>
      <c r="AT10" s="40">
        <v>100</v>
      </c>
      <c r="AU10" s="38" t="s">
        <v>28</v>
      </c>
      <c r="AV10" s="39">
        <v>8.426727687158893</v>
      </c>
      <c r="AW10" s="40">
        <v>100</v>
      </c>
      <c r="AX10" s="60">
        <v>930</v>
      </c>
      <c r="AY10" s="46">
        <f t="shared" si="0"/>
        <v>465</v>
      </c>
    </row>
    <row r="11" spans="1:51" x14ac:dyDescent="0.25">
      <c r="A11" s="60" t="s">
        <v>36</v>
      </c>
      <c r="B11" s="38" t="s">
        <v>28</v>
      </c>
      <c r="C11" s="84">
        <v>5.1133830723169149</v>
      </c>
      <c r="D11" s="40">
        <v>98.931433659839712</v>
      </c>
      <c r="E11" s="38" t="s">
        <v>28</v>
      </c>
      <c r="F11" s="84">
        <v>17.359085244300978</v>
      </c>
      <c r="G11" s="40">
        <v>98.931433659839712</v>
      </c>
      <c r="H11" s="38" t="s">
        <v>28</v>
      </c>
      <c r="I11" s="39">
        <v>6.1940160138879561</v>
      </c>
      <c r="J11" s="40">
        <v>98.931433659839712</v>
      </c>
      <c r="K11" s="38" t="s">
        <v>28</v>
      </c>
      <c r="L11" s="80">
        <v>152.45186966931252</v>
      </c>
      <c r="M11" s="40">
        <v>98.931433659839712</v>
      </c>
      <c r="N11" s="38" t="s">
        <v>28</v>
      </c>
      <c r="O11" s="84">
        <v>0</v>
      </c>
      <c r="P11" s="40">
        <v>98.931433659839712</v>
      </c>
      <c r="Q11" s="38" t="s">
        <v>28</v>
      </c>
      <c r="R11" s="39">
        <v>3.442491013975856</v>
      </c>
      <c r="S11" s="40">
        <v>98.931433659839712</v>
      </c>
      <c r="T11" s="38" t="s">
        <v>28</v>
      </c>
      <c r="U11" s="84">
        <v>0</v>
      </c>
      <c r="V11" s="40">
        <v>98.931433659839712</v>
      </c>
      <c r="W11" s="38" t="s">
        <v>28</v>
      </c>
      <c r="X11" s="84">
        <v>0.17964168474695147</v>
      </c>
      <c r="Y11" s="40">
        <v>98.931433659839712</v>
      </c>
      <c r="Z11" s="38" t="s">
        <v>28</v>
      </c>
      <c r="AA11" s="84">
        <v>3.1928497965973204</v>
      </c>
      <c r="AB11" s="40">
        <v>98.931433659839712</v>
      </c>
      <c r="AC11" s="38" t="s">
        <v>28</v>
      </c>
      <c r="AD11" s="39">
        <v>13.708674679781058</v>
      </c>
      <c r="AE11" s="40">
        <v>98.931433659839712</v>
      </c>
      <c r="AF11" s="38" t="s">
        <v>28</v>
      </c>
      <c r="AG11" s="39">
        <v>10.017121286246285</v>
      </c>
      <c r="AH11" s="40">
        <v>98.931433659839712</v>
      </c>
      <c r="AI11" s="38" t="s">
        <v>28</v>
      </c>
      <c r="AJ11" s="41">
        <v>161.57782287461782</v>
      </c>
      <c r="AK11" s="40">
        <v>100</v>
      </c>
      <c r="AL11" s="38" t="s">
        <v>28</v>
      </c>
      <c r="AM11" s="42">
        <v>1004.810072996525</v>
      </c>
      <c r="AN11" s="40">
        <v>100</v>
      </c>
      <c r="AO11" s="38" t="s">
        <v>28</v>
      </c>
      <c r="AP11" s="86">
        <v>53867.605644548828</v>
      </c>
      <c r="AQ11" s="40">
        <v>98.931433659839712</v>
      </c>
      <c r="AR11" s="38" t="s">
        <v>28</v>
      </c>
      <c r="AS11" s="41">
        <v>883.48340620956355</v>
      </c>
      <c r="AT11" s="40">
        <v>100</v>
      </c>
      <c r="AU11" s="38" t="s">
        <v>28</v>
      </c>
      <c r="AV11" s="39">
        <v>8.2953727459758912</v>
      </c>
      <c r="AW11" s="40">
        <v>100</v>
      </c>
      <c r="AX11" s="60">
        <v>1123</v>
      </c>
      <c r="AY11" s="46">
        <f t="shared" si="0"/>
        <v>561.5</v>
      </c>
    </row>
    <row r="12" spans="1:51" x14ac:dyDescent="0.25">
      <c r="A12" s="60" t="s">
        <v>37</v>
      </c>
      <c r="B12" s="38" t="s">
        <v>28</v>
      </c>
      <c r="C12" s="84">
        <v>5.4122028489247276</v>
      </c>
      <c r="D12" s="40">
        <v>100</v>
      </c>
      <c r="E12" s="38" t="s">
        <v>28</v>
      </c>
      <c r="F12" s="84">
        <v>6.887432321332021</v>
      </c>
      <c r="G12" s="40">
        <v>100</v>
      </c>
      <c r="H12" s="38" t="s">
        <v>28</v>
      </c>
      <c r="I12" s="39">
        <v>6.4135544394689896</v>
      </c>
      <c r="J12" s="40">
        <v>100</v>
      </c>
      <c r="K12" s="38" t="s">
        <v>28</v>
      </c>
      <c r="L12" s="80">
        <v>161.76168726360987</v>
      </c>
      <c r="M12" s="40">
        <v>100</v>
      </c>
      <c r="N12" s="38" t="s">
        <v>28</v>
      </c>
      <c r="O12" s="84">
        <v>0</v>
      </c>
      <c r="P12" s="40">
        <v>100</v>
      </c>
      <c r="Q12" s="38" t="s">
        <v>28</v>
      </c>
      <c r="R12" s="39">
        <v>3.8295355145893399</v>
      </c>
      <c r="S12" s="40">
        <v>100</v>
      </c>
      <c r="T12" s="38" t="s">
        <v>28</v>
      </c>
      <c r="U12" s="84">
        <v>0</v>
      </c>
      <c r="V12" s="40">
        <v>100</v>
      </c>
      <c r="W12" s="38" t="s">
        <v>28</v>
      </c>
      <c r="X12" s="84">
        <v>0.13605730080725773</v>
      </c>
      <c r="Y12" s="40">
        <v>100</v>
      </c>
      <c r="Z12" s="38" t="s">
        <v>28</v>
      </c>
      <c r="AA12" s="84">
        <v>3.2490594093812342</v>
      </c>
      <c r="AB12" s="40">
        <v>98.941798941798936</v>
      </c>
      <c r="AC12" s="38" t="s">
        <v>28</v>
      </c>
      <c r="AD12" s="39">
        <v>13.564838472497526</v>
      </c>
      <c r="AE12" s="40">
        <v>100</v>
      </c>
      <c r="AF12" s="38" t="s">
        <v>28</v>
      </c>
      <c r="AG12" s="39">
        <v>9.5374801739183059</v>
      </c>
      <c r="AH12" s="40">
        <v>100</v>
      </c>
      <c r="AI12" s="38" t="s">
        <v>28</v>
      </c>
      <c r="AJ12" s="41">
        <v>164.71871110623476</v>
      </c>
      <c r="AK12" s="40">
        <v>100</v>
      </c>
      <c r="AL12" s="38" t="s">
        <v>28</v>
      </c>
      <c r="AM12" s="42">
        <v>1010.4987067974433</v>
      </c>
      <c r="AN12" s="40">
        <v>100</v>
      </c>
      <c r="AO12" s="38" t="s">
        <v>28</v>
      </c>
      <c r="AP12" s="86">
        <v>53686.9412099041</v>
      </c>
      <c r="AQ12" s="40">
        <v>100</v>
      </c>
      <c r="AR12" s="38" t="s">
        <v>28</v>
      </c>
      <c r="AS12" s="41">
        <v>888.76565987723211</v>
      </c>
      <c r="AT12" s="40">
        <v>100</v>
      </c>
      <c r="AU12" s="38" t="s">
        <v>28</v>
      </c>
      <c r="AV12" s="39">
        <v>7.4762043019451161</v>
      </c>
      <c r="AW12" s="40">
        <v>100</v>
      </c>
      <c r="AX12" s="60">
        <v>378</v>
      </c>
      <c r="AY12" s="46">
        <f t="shared" si="0"/>
        <v>189</v>
      </c>
    </row>
    <row r="13" spans="1:51" x14ac:dyDescent="0.25">
      <c r="A13" s="60" t="s">
        <v>38</v>
      </c>
      <c r="B13" s="38" t="s">
        <v>55</v>
      </c>
      <c r="C13" s="80">
        <v>0</v>
      </c>
      <c r="D13" s="40" t="s">
        <v>56</v>
      </c>
      <c r="E13" s="38" t="s">
        <v>55</v>
      </c>
      <c r="F13" s="80">
        <v>0</v>
      </c>
      <c r="G13" s="40" t="s">
        <v>56</v>
      </c>
      <c r="H13" s="38" t="s">
        <v>55</v>
      </c>
      <c r="I13" s="41">
        <v>0</v>
      </c>
      <c r="J13" s="40" t="s">
        <v>56</v>
      </c>
      <c r="K13" s="38" t="s">
        <v>55</v>
      </c>
      <c r="L13" s="80">
        <v>0</v>
      </c>
      <c r="M13" s="40" t="s">
        <v>56</v>
      </c>
      <c r="N13" s="38" t="s">
        <v>55</v>
      </c>
      <c r="O13" s="80">
        <v>0</v>
      </c>
      <c r="P13" s="40" t="s">
        <v>56</v>
      </c>
      <c r="Q13" s="38" t="s">
        <v>55</v>
      </c>
      <c r="R13" s="41">
        <v>0</v>
      </c>
      <c r="S13" s="40" t="s">
        <v>56</v>
      </c>
      <c r="T13" s="38" t="s">
        <v>55</v>
      </c>
      <c r="U13" s="80">
        <v>0</v>
      </c>
      <c r="V13" s="40" t="s">
        <v>56</v>
      </c>
      <c r="W13" s="38" t="s">
        <v>55</v>
      </c>
      <c r="X13" s="80">
        <v>0</v>
      </c>
      <c r="Y13" s="40" t="s">
        <v>56</v>
      </c>
      <c r="Z13" s="38" t="s">
        <v>55</v>
      </c>
      <c r="AA13" s="80">
        <v>0</v>
      </c>
      <c r="AB13" s="40" t="s">
        <v>56</v>
      </c>
      <c r="AC13" s="38" t="s">
        <v>55</v>
      </c>
      <c r="AD13" s="41">
        <v>0</v>
      </c>
      <c r="AE13" s="40" t="s">
        <v>56</v>
      </c>
      <c r="AF13" s="38" t="s">
        <v>55</v>
      </c>
      <c r="AG13" s="41">
        <v>0</v>
      </c>
      <c r="AH13" s="40" t="s">
        <v>56</v>
      </c>
      <c r="AI13" s="38" t="s">
        <v>55</v>
      </c>
      <c r="AJ13" s="41">
        <v>0</v>
      </c>
      <c r="AK13" s="40" t="s">
        <v>56</v>
      </c>
      <c r="AL13" s="38" t="s">
        <v>55</v>
      </c>
      <c r="AM13" s="41">
        <v>0</v>
      </c>
      <c r="AN13" s="40" t="s">
        <v>56</v>
      </c>
      <c r="AO13" s="38" t="s">
        <v>55</v>
      </c>
      <c r="AP13" s="80">
        <v>0</v>
      </c>
      <c r="AQ13" s="40" t="s">
        <v>56</v>
      </c>
      <c r="AR13" s="38" t="s">
        <v>55</v>
      </c>
      <c r="AS13" s="41">
        <v>0</v>
      </c>
      <c r="AT13" s="40" t="s">
        <v>56</v>
      </c>
      <c r="AU13" s="38" t="s">
        <v>55</v>
      </c>
      <c r="AV13" s="41">
        <v>0</v>
      </c>
      <c r="AW13" s="40" t="s">
        <v>56</v>
      </c>
      <c r="AX13" s="60">
        <v>0</v>
      </c>
      <c r="AY13" s="46">
        <f t="shared" si="0"/>
        <v>0</v>
      </c>
    </row>
    <row r="14" spans="1:51" x14ac:dyDescent="0.25">
      <c r="A14" s="61" t="s">
        <v>39</v>
      </c>
      <c r="B14" s="43" t="s">
        <v>28</v>
      </c>
      <c r="C14" s="85">
        <v>3.4207263166067476</v>
      </c>
      <c r="D14" s="45">
        <v>100</v>
      </c>
      <c r="E14" s="43" t="s">
        <v>28</v>
      </c>
      <c r="F14" s="85">
        <v>20.269631302959034</v>
      </c>
      <c r="G14" s="45">
        <v>100</v>
      </c>
      <c r="H14" s="43" t="s">
        <v>28</v>
      </c>
      <c r="I14" s="62">
        <v>5.2732736512879343</v>
      </c>
      <c r="J14" s="45">
        <v>100</v>
      </c>
      <c r="K14" s="43" t="s">
        <v>28</v>
      </c>
      <c r="L14" s="81">
        <v>147.95532591989107</v>
      </c>
      <c r="M14" s="45">
        <v>100</v>
      </c>
      <c r="N14" s="43" t="s">
        <v>28</v>
      </c>
      <c r="O14" s="85">
        <v>0</v>
      </c>
      <c r="P14" s="45">
        <v>100</v>
      </c>
      <c r="Q14" s="43" t="s">
        <v>28</v>
      </c>
      <c r="R14" s="62">
        <v>4.0927038791580737</v>
      </c>
      <c r="S14" s="45">
        <v>100</v>
      </c>
      <c r="T14" s="43" t="s">
        <v>28</v>
      </c>
      <c r="U14" s="85">
        <v>0</v>
      </c>
      <c r="V14" s="45">
        <v>100</v>
      </c>
      <c r="W14" s="43" t="s">
        <v>28</v>
      </c>
      <c r="X14" s="85">
        <v>0.15425352857907293</v>
      </c>
      <c r="Y14" s="45">
        <v>100</v>
      </c>
      <c r="Z14" s="43" t="s">
        <v>28</v>
      </c>
      <c r="AA14" s="85">
        <v>2.9196356863619011</v>
      </c>
      <c r="AB14" s="45">
        <v>100</v>
      </c>
      <c r="AC14" s="43" t="s">
        <v>28</v>
      </c>
      <c r="AD14" s="62">
        <v>14.603027987702985</v>
      </c>
      <c r="AE14" s="45">
        <v>100</v>
      </c>
      <c r="AF14" s="43" t="s">
        <v>28</v>
      </c>
      <c r="AG14" s="62">
        <v>7.5165121811572639</v>
      </c>
      <c r="AH14" s="45">
        <v>100</v>
      </c>
      <c r="AI14" s="43" t="s">
        <v>28</v>
      </c>
      <c r="AJ14" s="44">
        <v>155.74113819086662</v>
      </c>
      <c r="AK14" s="45">
        <v>100</v>
      </c>
      <c r="AL14" s="43" t="s">
        <v>28</v>
      </c>
      <c r="AM14" s="63">
        <v>1012.300945816753</v>
      </c>
      <c r="AN14" s="45">
        <v>100</v>
      </c>
      <c r="AO14" s="43" t="s">
        <v>28</v>
      </c>
      <c r="AP14" s="87">
        <v>58369.540769202686</v>
      </c>
      <c r="AQ14" s="45">
        <v>100</v>
      </c>
      <c r="AR14" s="43" t="s">
        <v>28</v>
      </c>
      <c r="AS14" s="44">
        <v>914.55998287022669</v>
      </c>
      <c r="AT14" s="45">
        <v>100</v>
      </c>
      <c r="AU14" s="43" t="s">
        <v>28</v>
      </c>
      <c r="AV14" s="62">
        <v>9.1812320424017511</v>
      </c>
      <c r="AW14" s="45">
        <v>100</v>
      </c>
      <c r="AX14" s="61">
        <v>428</v>
      </c>
      <c r="AY14" s="46">
        <f t="shared" si="0"/>
        <v>214</v>
      </c>
    </row>
    <row r="15" spans="1:51" ht="24" x14ac:dyDescent="0.25">
      <c r="A15" s="73" t="s">
        <v>54</v>
      </c>
      <c r="B15" s="64"/>
      <c r="C15" s="65"/>
      <c r="D15" s="65"/>
      <c r="E15" s="64"/>
      <c r="F15" s="65"/>
      <c r="G15" s="65"/>
      <c r="H15" s="64"/>
      <c r="I15" s="65"/>
      <c r="J15" s="65"/>
      <c r="K15" s="64"/>
      <c r="L15" s="65"/>
      <c r="M15" s="65"/>
      <c r="N15" s="64"/>
      <c r="AA15" s="65"/>
      <c r="AB15" s="65"/>
      <c r="AC15" s="64"/>
      <c r="AD15" s="65"/>
      <c r="AE15" s="65"/>
      <c r="AF15" s="64"/>
      <c r="AG15" s="65"/>
      <c r="AH15" s="65"/>
      <c r="AI15" s="64"/>
      <c r="AJ15" s="65"/>
      <c r="AK15" s="65"/>
      <c r="AL15" s="64"/>
      <c r="AM15" s="65"/>
      <c r="AN15" s="65"/>
      <c r="AO15" s="64"/>
      <c r="AP15" s="65"/>
      <c r="AQ15" s="65"/>
      <c r="AR15" s="64"/>
      <c r="AS15" s="65"/>
      <c r="AT15" s="65"/>
      <c r="AU15" s="64"/>
      <c r="AV15" s="65"/>
      <c r="AW15" s="65"/>
      <c r="AX15" s="64"/>
      <c r="AY15" s="48">
        <f>SUM(AY3:AY14)</f>
        <v>5840.5</v>
      </c>
    </row>
    <row r="16" spans="1:51" x14ac:dyDescent="0.25">
      <c r="A16" s="64"/>
      <c r="B16" s="64"/>
      <c r="C16" s="65"/>
      <c r="D16" s="66"/>
      <c r="E16" s="64"/>
      <c r="F16" s="65"/>
      <c r="G16" s="66"/>
      <c r="H16" s="64"/>
      <c r="I16" s="65"/>
      <c r="J16" s="66"/>
      <c r="K16" s="64"/>
      <c r="L16" s="65"/>
      <c r="M16" s="66"/>
      <c r="N16" s="64"/>
      <c r="O16" s="65"/>
      <c r="P16" s="66"/>
      <c r="Q16" s="64"/>
      <c r="R16" s="65"/>
      <c r="S16" s="66"/>
      <c r="T16" s="66"/>
      <c r="U16" s="65"/>
      <c r="V16" s="66"/>
      <c r="W16" s="64"/>
      <c r="X16" s="65"/>
      <c r="Y16" s="66"/>
      <c r="Z16" s="64"/>
      <c r="AA16" s="65"/>
      <c r="AB16" s="66"/>
      <c r="AC16" s="64"/>
      <c r="AD16" s="65"/>
      <c r="AE16" s="66"/>
      <c r="AF16" s="64"/>
      <c r="AG16" s="65"/>
      <c r="AH16" s="66"/>
      <c r="AI16" s="64"/>
      <c r="AJ16" s="65"/>
      <c r="AK16" s="66"/>
      <c r="AL16" s="64"/>
      <c r="AM16" s="65"/>
      <c r="AN16" s="66"/>
      <c r="AO16" s="64"/>
      <c r="AP16" s="65"/>
      <c r="AQ16" s="66"/>
      <c r="AR16" s="64"/>
      <c r="AS16" s="65"/>
      <c r="AT16" s="66"/>
      <c r="AU16" s="64"/>
      <c r="AV16" s="65"/>
      <c r="AW16" s="66"/>
      <c r="AX16" s="64"/>
    </row>
    <row r="17" spans="1:50" ht="24" x14ac:dyDescent="0.25">
      <c r="A17" s="74" t="s">
        <v>40</v>
      </c>
      <c r="B17" s="67" t="s">
        <v>28</v>
      </c>
      <c r="C17" s="68">
        <v>2.4286940320601156</v>
      </c>
      <c r="D17" s="75">
        <v>99.400736238335753</v>
      </c>
      <c r="E17" s="67" t="s">
        <v>28</v>
      </c>
      <c r="F17" s="68">
        <v>17.251203061751788</v>
      </c>
      <c r="G17" s="75">
        <v>99.400736238335753</v>
      </c>
      <c r="H17" s="67" t="s">
        <v>28</v>
      </c>
      <c r="I17" s="68">
        <v>6.169045651752648</v>
      </c>
      <c r="J17" s="75">
        <v>99.400736238335753</v>
      </c>
      <c r="K17" s="67" t="s">
        <v>28</v>
      </c>
      <c r="L17" s="76">
        <v>151.30484023770563</v>
      </c>
      <c r="M17" s="75">
        <v>99.400736238335753</v>
      </c>
      <c r="N17" s="67" t="s">
        <v>28</v>
      </c>
      <c r="O17" s="68">
        <v>1.4885509879631585E-3</v>
      </c>
      <c r="P17" s="75">
        <v>99.400736238335753</v>
      </c>
      <c r="Q17" s="67" t="s">
        <v>28</v>
      </c>
      <c r="R17" s="68">
        <v>1.8131681433554387</v>
      </c>
      <c r="S17" s="75">
        <v>99.400736238335753</v>
      </c>
      <c r="T17" s="77" t="s">
        <v>28</v>
      </c>
      <c r="U17" s="68">
        <v>2.2058262708790594E-4</v>
      </c>
      <c r="V17" s="75">
        <v>99.400736238335753</v>
      </c>
      <c r="W17" s="67" t="s">
        <v>28</v>
      </c>
      <c r="X17" s="68">
        <v>0.15763078965057381</v>
      </c>
      <c r="Y17" s="75">
        <v>99.400736238335753</v>
      </c>
      <c r="Z17" s="67" t="s">
        <v>28</v>
      </c>
      <c r="AA17" s="68">
        <v>2.9688824895356865</v>
      </c>
      <c r="AB17" s="75">
        <v>99.195274377193726</v>
      </c>
      <c r="AC17" s="67" t="s">
        <v>28</v>
      </c>
      <c r="AD17" s="68">
        <v>13.834452512703471</v>
      </c>
      <c r="AE17" s="75">
        <v>99.400736238335753</v>
      </c>
      <c r="AF17" s="67" t="s">
        <v>28</v>
      </c>
      <c r="AG17" s="68">
        <v>9.2081068060459916</v>
      </c>
      <c r="AH17" s="75">
        <v>99.400736238335753</v>
      </c>
      <c r="AI17" s="67" t="s">
        <v>28</v>
      </c>
      <c r="AJ17" s="76">
        <v>160.69376070205479</v>
      </c>
      <c r="AK17" s="75">
        <v>99.991439089119083</v>
      </c>
      <c r="AL17" s="67" t="s">
        <v>28</v>
      </c>
      <c r="AM17" s="78">
        <v>1007.1132705479451</v>
      </c>
      <c r="AN17" s="75">
        <v>99.991439089119083</v>
      </c>
      <c r="AO17" s="67" t="s">
        <v>28</v>
      </c>
      <c r="AP17" s="78">
        <v>54103.10636465421</v>
      </c>
      <c r="AQ17" s="75">
        <v>99.400736238335753</v>
      </c>
      <c r="AR17" s="67" t="s">
        <v>28</v>
      </c>
      <c r="AS17" s="76">
        <v>887.01489726027398</v>
      </c>
      <c r="AT17" s="75">
        <v>99.991439089119083</v>
      </c>
      <c r="AU17" s="67" t="s">
        <v>28</v>
      </c>
      <c r="AV17" s="68">
        <v>8.0551904965753423</v>
      </c>
      <c r="AW17" s="75">
        <v>99.991439089119083</v>
      </c>
      <c r="AX17" s="79">
        <v>11681</v>
      </c>
    </row>
    <row r="18" spans="1:50" x14ac:dyDescent="0.25">
      <c r="A18" s="3"/>
      <c r="B18" s="3"/>
      <c r="C18" s="12"/>
      <c r="D18" s="4"/>
      <c r="E18" s="3"/>
      <c r="F18" s="12"/>
      <c r="G18" s="4"/>
      <c r="H18" s="3"/>
      <c r="I18" s="12"/>
      <c r="J18" s="4"/>
      <c r="K18" s="3"/>
      <c r="L18" s="12"/>
      <c r="M18" s="4"/>
      <c r="N18" s="3"/>
      <c r="O18" s="12"/>
      <c r="P18" s="4"/>
      <c r="Q18" s="3"/>
      <c r="R18" s="12"/>
      <c r="S18" s="4"/>
      <c r="T18" s="4"/>
      <c r="U18" s="13"/>
      <c r="V18" s="4"/>
      <c r="W18" s="3"/>
      <c r="X18" s="12"/>
      <c r="Y18" s="4"/>
      <c r="Z18" s="3"/>
      <c r="AA18" s="12"/>
      <c r="AB18" s="4"/>
    </row>
    <row r="19" spans="1:50" x14ac:dyDescent="0.25">
      <c r="A19" s="5"/>
      <c r="B19" s="6"/>
      <c r="C19" s="22" t="s">
        <v>0</v>
      </c>
      <c r="D19" s="23"/>
      <c r="E19" s="6"/>
      <c r="F19" s="22" t="s">
        <v>1</v>
      </c>
      <c r="G19" s="23"/>
      <c r="H19" s="6"/>
      <c r="I19" s="22" t="s">
        <v>2</v>
      </c>
      <c r="J19" s="23"/>
      <c r="K19" s="6"/>
      <c r="L19" s="22" t="s">
        <v>3</v>
      </c>
      <c r="M19" s="23"/>
      <c r="N19" s="6"/>
      <c r="O19" s="22" t="s">
        <v>4</v>
      </c>
      <c r="P19" s="23"/>
      <c r="Q19" s="7"/>
      <c r="R19" s="22" t="s">
        <v>5</v>
      </c>
      <c r="S19" s="24"/>
      <c r="T19" s="6"/>
      <c r="U19" s="22" t="s">
        <v>6</v>
      </c>
      <c r="V19" s="23"/>
      <c r="W19" s="7"/>
      <c r="X19" s="22" t="s">
        <v>7</v>
      </c>
      <c r="Y19" s="24"/>
      <c r="Z19" s="7"/>
      <c r="AA19" s="22" t="s">
        <v>8</v>
      </c>
      <c r="AB19" s="24"/>
    </row>
    <row r="20" spans="1:50" x14ac:dyDescent="0.25">
      <c r="A20" s="25" t="s">
        <v>17</v>
      </c>
      <c r="B20" s="26" t="s">
        <v>18</v>
      </c>
      <c r="C20" s="27" t="s">
        <v>53</v>
      </c>
      <c r="D20" s="28" t="s">
        <v>20</v>
      </c>
      <c r="E20" s="26" t="s">
        <v>18</v>
      </c>
      <c r="F20" s="27" t="s">
        <v>53</v>
      </c>
      <c r="G20" s="28" t="s">
        <v>21</v>
      </c>
      <c r="H20" s="26" t="s">
        <v>18</v>
      </c>
      <c r="I20" s="27" t="s">
        <v>22</v>
      </c>
      <c r="J20" s="28" t="s">
        <v>21</v>
      </c>
      <c r="K20" s="26" t="s">
        <v>18</v>
      </c>
      <c r="L20" s="27" t="s">
        <v>53</v>
      </c>
      <c r="M20" s="28" t="s">
        <v>20</v>
      </c>
      <c r="N20" s="26" t="s">
        <v>18</v>
      </c>
      <c r="O20" s="27" t="s">
        <v>53</v>
      </c>
      <c r="P20" s="28" t="s">
        <v>20</v>
      </c>
      <c r="Q20" s="26" t="s">
        <v>18</v>
      </c>
      <c r="R20" s="27" t="s">
        <v>53</v>
      </c>
      <c r="S20" s="28" t="s">
        <v>20</v>
      </c>
      <c r="T20" s="26" t="s">
        <v>18</v>
      </c>
      <c r="U20" s="27" t="s">
        <v>53</v>
      </c>
      <c r="V20" s="28" t="s">
        <v>20</v>
      </c>
      <c r="W20" s="26" t="s">
        <v>18</v>
      </c>
      <c r="X20" s="27" t="s">
        <v>53</v>
      </c>
      <c r="Y20" s="28" t="s">
        <v>20</v>
      </c>
      <c r="Z20" s="26" t="s">
        <v>18</v>
      </c>
      <c r="AA20" s="27" t="s">
        <v>53</v>
      </c>
      <c r="AB20" s="28" t="s">
        <v>20</v>
      </c>
    </row>
    <row r="21" spans="1:50" x14ac:dyDescent="0.25">
      <c r="A21" s="15" t="s">
        <v>27</v>
      </c>
      <c r="B21" s="16"/>
      <c r="C21" s="82">
        <f>+C3*$AP3*$AX3/2/1000000</f>
        <v>6.8152429644342725</v>
      </c>
      <c r="D21" s="17"/>
      <c r="E21" s="16"/>
      <c r="F21" s="82">
        <f>+F3*$AP3*$AX3/2/1000000</f>
        <v>543.74330735300657</v>
      </c>
      <c r="G21" s="17"/>
      <c r="H21" s="16"/>
      <c r="I21" s="29"/>
      <c r="J21" s="17"/>
      <c r="K21" s="16"/>
      <c r="L21" s="82">
        <f>+L3*$AP3*$AX3/2/1000000</f>
        <v>5776.1391192934016</v>
      </c>
      <c r="M21" s="17"/>
      <c r="N21" s="16"/>
      <c r="O21" s="82">
        <f>+O3*$AP3*$AX3/2/1000000</f>
        <v>0</v>
      </c>
      <c r="P21" s="17"/>
      <c r="Q21" s="16"/>
      <c r="R21" s="29">
        <f>+R3*$AP3*$AX3/2/1000000</f>
        <v>48.280254075310744</v>
      </c>
      <c r="S21" s="17"/>
      <c r="T21" s="16"/>
      <c r="U21" s="82">
        <f>+U3*$AP3*$AX3/2/1000000</f>
        <v>0</v>
      </c>
      <c r="V21" s="17"/>
      <c r="W21" s="16"/>
      <c r="X21" s="82">
        <f>+X3*$AP3*$AX3/2/1000000</f>
        <v>6.2495819109587112</v>
      </c>
      <c r="Y21" s="17"/>
      <c r="Z21" s="16"/>
      <c r="AA21" s="82">
        <f>+AA3*$AP3*$AX3/2/1000000</f>
        <v>78.119956475874631</v>
      </c>
      <c r="AB21" s="17"/>
    </row>
    <row r="22" spans="1:50" x14ac:dyDescent="0.25">
      <c r="A22" s="15" t="s">
        <v>29</v>
      </c>
      <c r="B22" s="16"/>
      <c r="C22" s="82">
        <f>+C4*$AP4*$AX4/2/1000000</f>
        <v>5.6352627852240929</v>
      </c>
      <c r="D22" s="17"/>
      <c r="E22" s="16"/>
      <c r="F22" s="82">
        <f>+F4*$AP4*$AX4/2/1000000</f>
        <v>709.58289114898309</v>
      </c>
      <c r="G22" s="17"/>
      <c r="H22" s="16"/>
      <c r="I22" s="29"/>
      <c r="J22" s="17"/>
      <c r="K22" s="16"/>
      <c r="L22" s="82">
        <f>+L4*$AP4*$AX4/2/1000000</f>
        <v>4672.1219428760987</v>
      </c>
      <c r="M22" s="17"/>
      <c r="N22" s="16"/>
      <c r="O22" s="82">
        <f>+O4*$AP4*$AX4/2/1000000</f>
        <v>0.1160438467783427</v>
      </c>
      <c r="P22" s="17"/>
      <c r="Q22" s="16"/>
      <c r="R22" s="29">
        <f>+R4*$AP4*$AX4/2/1000000</f>
        <v>52.185413525459069</v>
      </c>
      <c r="S22" s="17"/>
      <c r="T22" s="16"/>
      <c r="U22" s="82">
        <f>+U4*$AP4*$AX4/2/1000000</f>
        <v>0</v>
      </c>
      <c r="V22" s="17"/>
      <c r="W22" s="16"/>
      <c r="X22" s="82">
        <f>+X4*$AP4*$AX4/2/1000000</f>
        <v>6.0218045948789216</v>
      </c>
      <c r="Y22" s="17"/>
      <c r="Z22" s="16"/>
      <c r="AA22" s="82">
        <f>+AA4*$AP4*$AX4/2/1000000</f>
        <v>90.03646099579737</v>
      </c>
      <c r="AB22" s="17"/>
    </row>
    <row r="23" spans="1:50" x14ac:dyDescent="0.25">
      <c r="A23" s="15" t="s">
        <v>30</v>
      </c>
      <c r="B23" s="16"/>
      <c r="C23" s="82">
        <f t="shared" ref="C23:C32" si="1">+C5*$AP5*$AX5/2/1000000</f>
        <v>20.930587179065782</v>
      </c>
      <c r="D23" s="17"/>
      <c r="E23" s="16"/>
      <c r="F23" s="82">
        <f t="shared" ref="F23:F32" si="2">+F5*$AP5*$AX5/2/1000000</f>
        <v>643.99697669550892</v>
      </c>
      <c r="G23" s="17"/>
      <c r="H23" s="16"/>
      <c r="I23" s="29"/>
      <c r="J23" s="17"/>
      <c r="K23" s="16"/>
      <c r="L23" s="82">
        <f t="shared" ref="L23:L32" si="3">+L5*$AP5*$AX5/2/1000000</f>
        <v>5013.1194324887874</v>
      </c>
      <c r="M23" s="17"/>
      <c r="N23" s="16"/>
      <c r="O23" s="82">
        <f>+O5*$AP5*$AX5/2/1000000</f>
        <v>0</v>
      </c>
      <c r="P23" s="17"/>
      <c r="Q23" s="16"/>
      <c r="R23" s="29">
        <f t="shared" ref="R23:R32" si="4">+R5*$AP5*$AX5/2/1000000</f>
        <v>34.491860590308747</v>
      </c>
      <c r="S23" s="17"/>
      <c r="T23" s="16"/>
      <c r="U23" s="82">
        <f t="shared" ref="U23:U32" si="5">+U5*$AP5*$AX5/2/1000000</f>
        <v>0</v>
      </c>
      <c r="V23" s="17"/>
      <c r="W23" s="16"/>
      <c r="X23" s="82">
        <f t="shared" ref="X23:X32" si="6">+X5*$AP5*$AX5/2/1000000</f>
        <v>3.6979342881428545</v>
      </c>
      <c r="Y23" s="17"/>
      <c r="Z23" s="16"/>
      <c r="AA23" s="82">
        <f t="shared" ref="AA23:AA32" si="7">+AA5*$AP5*$AX5/2/1000000</f>
        <v>63.161787041005745</v>
      </c>
      <c r="AB23" s="17"/>
    </row>
    <row r="24" spans="1:50" x14ac:dyDescent="0.25">
      <c r="A24" s="15" t="s">
        <v>31</v>
      </c>
      <c r="B24" s="16"/>
      <c r="C24" s="82">
        <f>+C6*$AP6*$AX6/2/1000000</f>
        <v>8.3417231896067587</v>
      </c>
      <c r="D24" s="17"/>
      <c r="E24" s="16"/>
      <c r="F24" s="82">
        <f t="shared" si="2"/>
        <v>563.53139923861647</v>
      </c>
      <c r="G24" s="17"/>
      <c r="H24" s="16"/>
      <c r="I24" s="29"/>
      <c r="J24" s="17"/>
      <c r="K24" s="16"/>
      <c r="L24" s="82">
        <f t="shared" si="3"/>
        <v>5826.0293226787526</v>
      </c>
      <c r="M24" s="17"/>
      <c r="N24" s="16"/>
      <c r="O24" s="82">
        <f>+O6*$AP6*$AX6/2/1000000</f>
        <v>0</v>
      </c>
      <c r="P24" s="17"/>
      <c r="Q24" s="16"/>
      <c r="R24" s="29">
        <f t="shared" si="4"/>
        <v>66.462771906307822</v>
      </c>
      <c r="S24" s="17"/>
      <c r="T24" s="16"/>
      <c r="U24" s="82">
        <f t="shared" si="5"/>
        <v>0</v>
      </c>
      <c r="V24" s="17"/>
      <c r="W24" s="16"/>
      <c r="X24" s="82">
        <f t="shared" si="6"/>
        <v>3.8122777739159637</v>
      </c>
      <c r="Y24" s="17"/>
      <c r="Z24" s="16"/>
      <c r="AA24" s="82">
        <f t="shared" si="7"/>
        <v>90.808809808867011</v>
      </c>
      <c r="AB24" s="17"/>
    </row>
    <row r="25" spans="1:50" x14ac:dyDescent="0.25">
      <c r="A25" s="15" t="s">
        <v>32</v>
      </c>
      <c r="B25" s="16"/>
      <c r="C25" s="82"/>
      <c r="D25" s="17"/>
      <c r="E25" s="16"/>
      <c r="F25" s="82"/>
      <c r="G25" s="17"/>
      <c r="H25" s="16"/>
      <c r="I25" s="29"/>
      <c r="J25" s="17"/>
      <c r="K25" s="16"/>
      <c r="L25" s="82"/>
      <c r="M25" s="17"/>
      <c r="N25" s="16"/>
      <c r="O25" s="82"/>
      <c r="P25" s="17"/>
      <c r="Q25" s="16"/>
      <c r="R25" s="29"/>
      <c r="S25" s="17"/>
      <c r="T25" s="16"/>
      <c r="U25" s="82"/>
      <c r="V25" s="17"/>
      <c r="W25" s="16"/>
      <c r="X25" s="82"/>
      <c r="Y25" s="17"/>
      <c r="Z25" s="16"/>
      <c r="AA25" s="82"/>
      <c r="AB25" s="17"/>
    </row>
    <row r="26" spans="1:50" x14ac:dyDescent="0.25">
      <c r="A26" s="15" t="s">
        <v>33</v>
      </c>
      <c r="B26" s="16"/>
      <c r="C26" s="82"/>
      <c r="D26" s="17"/>
      <c r="E26" s="16"/>
      <c r="F26" s="82"/>
      <c r="G26" s="17"/>
      <c r="H26" s="16"/>
      <c r="I26" s="29"/>
      <c r="J26" s="17"/>
      <c r="K26" s="16"/>
      <c r="L26" s="82"/>
      <c r="M26" s="17"/>
      <c r="N26" s="16"/>
      <c r="O26" s="82"/>
      <c r="P26" s="17"/>
      <c r="Q26" s="16"/>
      <c r="R26" s="29"/>
      <c r="S26" s="17"/>
      <c r="T26" s="16"/>
      <c r="U26" s="82"/>
      <c r="V26" s="17"/>
      <c r="W26" s="16"/>
      <c r="X26" s="82"/>
      <c r="Y26" s="17"/>
      <c r="Z26" s="16"/>
      <c r="AA26" s="82"/>
      <c r="AB26" s="17"/>
    </row>
    <row r="27" spans="1:50" x14ac:dyDescent="0.25">
      <c r="A27" s="15" t="s">
        <v>34</v>
      </c>
      <c r="B27" s="16"/>
      <c r="C27" s="82">
        <f t="shared" si="1"/>
        <v>135.21604520634457</v>
      </c>
      <c r="D27" s="17"/>
      <c r="E27" s="16"/>
      <c r="F27" s="82">
        <f t="shared" si="2"/>
        <v>556.43934991093113</v>
      </c>
      <c r="G27" s="17"/>
      <c r="H27" s="16"/>
      <c r="I27" s="29"/>
      <c r="J27" s="17"/>
      <c r="K27" s="16"/>
      <c r="L27" s="82">
        <f t="shared" si="3"/>
        <v>4275.1950289430033</v>
      </c>
      <c r="M27" s="17"/>
      <c r="N27" s="16"/>
      <c r="O27" s="82">
        <f>+O9*$AP9*$AX9/2/1000000</f>
        <v>8.8902022032316379E-3</v>
      </c>
      <c r="P27" s="17"/>
      <c r="Q27" s="16"/>
      <c r="R27" s="29">
        <f t="shared" si="4"/>
        <v>51.501586707343613</v>
      </c>
      <c r="S27" s="17"/>
      <c r="T27" s="16"/>
      <c r="U27" s="82">
        <f t="shared" si="5"/>
        <v>5.7919774177395252E-2</v>
      </c>
      <c r="V27" s="17"/>
      <c r="W27" s="16"/>
      <c r="X27" s="82">
        <f t="shared" si="6"/>
        <v>4.5320418024360558</v>
      </c>
      <c r="Y27" s="17"/>
      <c r="Z27" s="16"/>
      <c r="AA27" s="82">
        <f t="shared" si="7"/>
        <v>103.5360941328256</v>
      </c>
      <c r="AB27" s="17"/>
    </row>
    <row r="28" spans="1:50" x14ac:dyDescent="0.25">
      <c r="A28" s="15" t="s">
        <v>35</v>
      </c>
      <c r="B28" s="16"/>
      <c r="C28" s="82">
        <f t="shared" si="1"/>
        <v>120.42655670806951</v>
      </c>
      <c r="D28" s="17"/>
      <c r="E28" s="16"/>
      <c r="F28" s="82">
        <f t="shared" si="2"/>
        <v>513.6240352342702</v>
      </c>
      <c r="G28" s="17"/>
      <c r="H28" s="16"/>
      <c r="I28" s="29"/>
      <c r="J28" s="17"/>
      <c r="K28" s="16"/>
      <c r="L28" s="82">
        <f t="shared" si="3"/>
        <v>3720.2625552166455</v>
      </c>
      <c r="M28" s="17"/>
      <c r="N28" s="16"/>
      <c r="O28" s="82">
        <f>+O10*$AP10*$AX10/2/1000000</f>
        <v>4.8428706170991015E-4</v>
      </c>
      <c r="P28" s="17"/>
      <c r="Q28" s="16"/>
      <c r="R28" s="29">
        <f t="shared" si="4"/>
        <v>64.333527654508046</v>
      </c>
      <c r="S28" s="17"/>
      <c r="T28" s="16"/>
      <c r="U28" s="82">
        <f t="shared" si="5"/>
        <v>0</v>
      </c>
      <c r="V28" s="17"/>
      <c r="W28" s="16"/>
      <c r="X28" s="82">
        <f t="shared" si="6"/>
        <v>4.7996102455162264</v>
      </c>
      <c r="Y28" s="17"/>
      <c r="Z28" s="16"/>
      <c r="AA28" s="82">
        <f t="shared" si="7"/>
        <v>94.942026585543687</v>
      </c>
      <c r="AB28" s="17"/>
    </row>
    <row r="29" spans="1:50" x14ac:dyDescent="0.25">
      <c r="A29" s="15" t="s">
        <v>36</v>
      </c>
      <c r="B29" s="16"/>
      <c r="C29" s="82">
        <f t="shared" si="1"/>
        <v>154.66276214975792</v>
      </c>
      <c r="D29" s="17"/>
      <c r="E29" s="16"/>
      <c r="F29" s="82">
        <f t="shared" si="2"/>
        <v>525.05435917989769</v>
      </c>
      <c r="G29" s="17"/>
      <c r="H29" s="16"/>
      <c r="I29" s="29"/>
      <c r="J29" s="17"/>
      <c r="K29" s="16"/>
      <c r="L29" s="82">
        <f t="shared" si="3"/>
        <v>4611.1599550602623</v>
      </c>
      <c r="M29" s="17"/>
      <c r="N29" s="16"/>
      <c r="O29" s="82">
        <f>+O11*$AP11*$AX11/2/1000000</f>
        <v>0</v>
      </c>
      <c r="P29" s="17"/>
      <c r="Q29" s="16"/>
      <c r="R29" s="29">
        <f t="shared" si="4"/>
        <v>104.12385721298612</v>
      </c>
      <c r="S29" s="17"/>
      <c r="T29" s="16"/>
      <c r="U29" s="82">
        <f t="shared" si="5"/>
        <v>0</v>
      </c>
      <c r="V29" s="17"/>
      <c r="W29" s="16"/>
      <c r="X29" s="82">
        <f t="shared" si="6"/>
        <v>5.4335610626587476</v>
      </c>
      <c r="Y29" s="17"/>
      <c r="Z29" s="16"/>
      <c r="AA29" s="82">
        <f t="shared" si="7"/>
        <v>96.57304404680221</v>
      </c>
      <c r="AB29" s="17"/>
    </row>
    <row r="30" spans="1:50" x14ac:dyDescent="0.25">
      <c r="A30" s="15" t="s">
        <v>37</v>
      </c>
      <c r="B30" s="16"/>
      <c r="C30" s="82">
        <f t="shared" si="1"/>
        <v>54.916712455430194</v>
      </c>
      <c r="D30" s="17"/>
      <c r="E30" s="16"/>
      <c r="F30" s="82">
        <f t="shared" si="2"/>
        <v>69.885617909161112</v>
      </c>
      <c r="G30" s="17"/>
      <c r="H30" s="16"/>
      <c r="I30" s="29"/>
      <c r="J30" s="17"/>
      <c r="K30" s="16"/>
      <c r="L30" s="82">
        <f t="shared" si="3"/>
        <v>1641.3686466917636</v>
      </c>
      <c r="M30" s="17"/>
      <c r="N30" s="16"/>
      <c r="O30" s="82">
        <f>+O12*$AP12*$AX12/2/1000000</f>
        <v>0</v>
      </c>
      <c r="P30" s="17"/>
      <c r="Q30" s="16"/>
      <c r="R30" s="29">
        <f t="shared" si="4"/>
        <v>38.857653078236574</v>
      </c>
      <c r="S30" s="17"/>
      <c r="T30" s="16"/>
      <c r="U30" s="82">
        <f t="shared" si="5"/>
        <v>0</v>
      </c>
      <c r="V30" s="17"/>
      <c r="W30" s="16"/>
      <c r="X30" s="82">
        <f t="shared" si="6"/>
        <v>1.3805505585177043</v>
      </c>
      <c r="Y30" s="17"/>
      <c r="Z30" s="16"/>
      <c r="AA30" s="82">
        <f t="shared" si="7"/>
        <v>32.967659623298914</v>
      </c>
      <c r="AB30" s="17"/>
    </row>
    <row r="31" spans="1:50" x14ac:dyDescent="0.25">
      <c r="A31" s="15" t="s">
        <v>38</v>
      </c>
      <c r="B31" s="16"/>
      <c r="C31" s="82">
        <f t="shared" si="1"/>
        <v>0</v>
      </c>
      <c r="D31" s="17"/>
      <c r="E31" s="16"/>
      <c r="F31" s="82">
        <f t="shared" si="2"/>
        <v>0</v>
      </c>
      <c r="G31" s="17"/>
      <c r="H31" s="16"/>
      <c r="I31" s="29"/>
      <c r="J31" s="17"/>
      <c r="K31" s="16"/>
      <c r="L31" s="82">
        <f t="shared" si="3"/>
        <v>0</v>
      </c>
      <c r="M31" s="17"/>
      <c r="N31" s="16"/>
      <c r="O31" s="82">
        <f>+O13*$AP13*$AX13/2/1000000</f>
        <v>0</v>
      </c>
      <c r="P31" s="17"/>
      <c r="Q31" s="16"/>
      <c r="R31" s="29">
        <f t="shared" si="4"/>
        <v>0</v>
      </c>
      <c r="S31" s="17"/>
      <c r="T31" s="16"/>
      <c r="U31" s="82">
        <f t="shared" si="5"/>
        <v>0</v>
      </c>
      <c r="V31" s="17"/>
      <c r="W31" s="16"/>
      <c r="X31" s="82">
        <f t="shared" si="6"/>
        <v>0</v>
      </c>
      <c r="Y31" s="17"/>
      <c r="Z31" s="16"/>
      <c r="AA31" s="82">
        <f t="shared" si="7"/>
        <v>0</v>
      </c>
      <c r="AB31" s="17"/>
    </row>
    <row r="32" spans="1:50" x14ac:dyDescent="0.25">
      <c r="A32" s="14" t="s">
        <v>39</v>
      </c>
      <c r="B32" s="18"/>
      <c r="C32" s="83">
        <f t="shared" si="1"/>
        <v>42.728571978256888</v>
      </c>
      <c r="D32" s="19"/>
      <c r="E32" s="18"/>
      <c r="F32" s="83">
        <f t="shared" si="2"/>
        <v>253.18962113296169</v>
      </c>
      <c r="G32" s="19"/>
      <c r="H32" s="18"/>
      <c r="I32" s="30"/>
      <c r="J32" s="19"/>
      <c r="K32" s="18"/>
      <c r="L32" s="83">
        <f t="shared" si="3"/>
        <v>1848.1220676565747</v>
      </c>
      <c r="M32" s="19"/>
      <c r="N32" s="18"/>
      <c r="O32" s="83">
        <f>+O14*$AP14*$AX14/2/1000000</f>
        <v>0</v>
      </c>
      <c r="P32" s="19"/>
      <c r="Q32" s="18"/>
      <c r="R32" s="30">
        <f t="shared" si="4"/>
        <v>51.122298629189309</v>
      </c>
      <c r="S32" s="19"/>
      <c r="T32" s="18"/>
      <c r="U32" s="83">
        <f t="shared" si="5"/>
        <v>0</v>
      </c>
      <c r="V32" s="19"/>
      <c r="W32" s="18"/>
      <c r="X32" s="83">
        <f t="shared" si="6"/>
        <v>1.9267934317905677</v>
      </c>
      <c r="Y32" s="19"/>
      <c r="Z32" s="18"/>
      <c r="AA32" s="83">
        <f t="shared" si="7"/>
        <v>36.469407964432492</v>
      </c>
      <c r="AB32" s="19"/>
    </row>
    <row r="33" spans="1:28" x14ac:dyDescent="0.25">
      <c r="A33" s="2"/>
      <c r="B33" s="2"/>
      <c r="C33" s="31" t="s">
        <v>44</v>
      </c>
      <c r="D33" s="21"/>
      <c r="E33" s="2"/>
      <c r="F33" s="31" t="s">
        <v>44</v>
      </c>
      <c r="G33" s="21"/>
      <c r="H33" s="2"/>
      <c r="I33" s="20"/>
      <c r="J33" s="21"/>
      <c r="K33" s="2"/>
      <c r="L33" s="31" t="s">
        <v>44</v>
      </c>
      <c r="M33" s="21"/>
      <c r="N33" s="2"/>
      <c r="O33" s="31" t="s">
        <v>44</v>
      </c>
      <c r="P33" s="21"/>
      <c r="Q33" s="2"/>
      <c r="R33" s="31" t="s">
        <v>44</v>
      </c>
      <c r="S33" s="21"/>
      <c r="T33" s="21"/>
      <c r="U33" s="31" t="s">
        <v>44</v>
      </c>
      <c r="V33" s="21"/>
      <c r="W33" s="2"/>
      <c r="X33" s="31" t="s">
        <v>44</v>
      </c>
      <c r="Y33" s="21"/>
      <c r="Z33" s="2"/>
      <c r="AA33" s="31" t="s">
        <v>44</v>
      </c>
      <c r="AB33" s="21"/>
    </row>
    <row r="34" spans="1:28" x14ac:dyDescent="0.25">
      <c r="A34" s="33" t="s">
        <v>42</v>
      </c>
      <c r="B34" s="9"/>
      <c r="C34" s="1">
        <f>+SUM(C21:C32)</f>
        <v>549.6734646161899</v>
      </c>
      <c r="D34" s="8">
        <v>96.687925786345843</v>
      </c>
      <c r="E34" s="9" t="s">
        <v>28</v>
      </c>
      <c r="F34" s="1">
        <f>+SUM(F21:F32)</f>
        <v>4379.0475578033365</v>
      </c>
      <c r="G34" s="8">
        <v>96.332801855341359</v>
      </c>
      <c r="H34" s="9" t="s">
        <v>28</v>
      </c>
      <c r="I34" s="11">
        <f>SUM(I21:I33)</f>
        <v>0</v>
      </c>
      <c r="J34" s="8">
        <v>97.130018843310623</v>
      </c>
      <c r="K34" s="9" t="s">
        <v>28</v>
      </c>
      <c r="L34" s="1">
        <f>+SUM(L21:L32)</f>
        <v>37383.518070905287</v>
      </c>
      <c r="M34" s="8">
        <v>96.67343093201913</v>
      </c>
      <c r="N34" s="9" t="s">
        <v>28</v>
      </c>
      <c r="O34" s="1">
        <f>+SUM(O21:O32)</f>
        <v>0.12541833604328426</v>
      </c>
      <c r="P34" s="8">
        <v>96.62269894187564</v>
      </c>
      <c r="Q34" s="9" t="s">
        <v>28</v>
      </c>
      <c r="R34" s="1">
        <f>+SUM(R21:R32)</f>
        <v>511.35922337965002</v>
      </c>
      <c r="S34" s="8">
        <v>96.67343093201913</v>
      </c>
      <c r="T34" s="10" t="s">
        <v>28</v>
      </c>
      <c r="U34" s="1">
        <f>+SUM(U21:U32)</f>
        <v>5.7919774177395252E-2</v>
      </c>
      <c r="V34" s="8">
        <v>96.695173213509207</v>
      </c>
      <c r="W34" s="9" t="s">
        <v>28</v>
      </c>
      <c r="X34" s="1">
        <f>+SUM(X21:X32)</f>
        <v>37.85415566881575</v>
      </c>
      <c r="Y34" s="8">
        <v>96.470502971445143</v>
      </c>
      <c r="Z34" s="9" t="s">
        <v>28</v>
      </c>
      <c r="AA34" s="1">
        <f>+SUM(AA21:AA32)</f>
        <v>686.61524667444769</v>
      </c>
      <c r="AB34" s="8">
        <v>96.535729815915346</v>
      </c>
    </row>
    <row r="36" spans="1:28" x14ac:dyDescent="0.25">
      <c r="C36" s="29">
        <v>87.163929627748644</v>
      </c>
      <c r="F36" s="70">
        <v>371.03067394758421</v>
      </c>
      <c r="L36" s="70">
        <v>3312.9458266479305</v>
      </c>
      <c r="O36" s="69">
        <v>2.1375840272203652E-2</v>
      </c>
      <c r="R36">
        <v>24.5569210214394</v>
      </c>
      <c r="U36" s="70">
        <v>1.3292176344323323</v>
      </c>
      <c r="X36" s="70">
        <v>2.747772816716584</v>
      </c>
      <c r="AA36" s="29">
        <v>39.985043111618324</v>
      </c>
    </row>
    <row r="37" spans="1:28" x14ac:dyDescent="0.25">
      <c r="C37" s="29">
        <v>97.455449112819423</v>
      </c>
      <c r="F37" s="70">
        <v>479.20251952879028</v>
      </c>
      <c r="L37" s="70">
        <v>3417.4840751897254</v>
      </c>
      <c r="O37" s="69">
        <v>0</v>
      </c>
      <c r="R37">
        <v>78.440198595462448</v>
      </c>
      <c r="U37" s="70">
        <v>0</v>
      </c>
      <c r="X37" s="70">
        <v>2.9612518737245423</v>
      </c>
      <c r="AA37" s="29">
        <v>43.478779295282749</v>
      </c>
    </row>
    <row r="38" spans="1:28" x14ac:dyDescent="0.25">
      <c r="C38" s="29">
        <v>156.46209602277443</v>
      </c>
      <c r="F38" s="70">
        <v>370.84604654442296</v>
      </c>
      <c r="L38" s="70">
        <v>5190.4448619480108</v>
      </c>
      <c r="O38" s="69">
        <v>7.7168840652291071E-2</v>
      </c>
      <c r="R38">
        <v>113.16767207546125</v>
      </c>
      <c r="U38" s="70">
        <v>0</v>
      </c>
      <c r="X38" s="70">
        <v>3.7303224506355326</v>
      </c>
      <c r="AA38" s="29">
        <v>58.398894499629407</v>
      </c>
    </row>
    <row r="39" spans="1:28" x14ac:dyDescent="0.25">
      <c r="C39" s="29">
        <v>121.65606163905963</v>
      </c>
      <c r="F39" s="70">
        <v>336.8299546248839</v>
      </c>
      <c r="L39" s="70">
        <v>3793.0993225019938</v>
      </c>
      <c r="O39" s="69">
        <v>0</v>
      </c>
      <c r="R39">
        <v>78.152606589226593</v>
      </c>
      <c r="U39" s="70">
        <v>0</v>
      </c>
      <c r="X39" s="70">
        <v>3.8640604631637441</v>
      </c>
      <c r="AA39" s="29">
        <v>44.276249066682688</v>
      </c>
    </row>
    <row r="40" spans="1:28" x14ac:dyDescent="0.25">
      <c r="C40" s="29">
        <v>141.7463658200939</v>
      </c>
      <c r="F40" s="70">
        <v>427.4701124301472</v>
      </c>
      <c r="L40" s="70">
        <v>4507.1763136744976</v>
      </c>
      <c r="O40" s="69">
        <v>0.42902143465959408</v>
      </c>
      <c r="R40">
        <v>55.129321528780672</v>
      </c>
      <c r="U40" s="70">
        <v>0</v>
      </c>
      <c r="X40" s="70">
        <v>3.7407509136573922</v>
      </c>
      <c r="AA40" s="29">
        <v>52.843724159191844</v>
      </c>
    </row>
    <row r="41" spans="1:28" x14ac:dyDescent="0.25">
      <c r="C41" s="29">
        <v>105.66811215028336</v>
      </c>
      <c r="F41" s="70">
        <v>554.45314500185316</v>
      </c>
      <c r="L41" s="70">
        <v>3326.4822504268654</v>
      </c>
      <c r="O41" s="69">
        <v>0</v>
      </c>
      <c r="R41" t="e">
        <v>#VALUE!</v>
      </c>
      <c r="U41" s="70">
        <v>0</v>
      </c>
      <c r="X41" s="70">
        <v>3.3809926053956447</v>
      </c>
      <c r="AA41" s="29">
        <v>43.942801592958503</v>
      </c>
    </row>
    <row r="42" spans="1:28" x14ac:dyDescent="0.25">
      <c r="C42" s="29">
        <v>121.39518822562529</v>
      </c>
      <c r="F42" s="70">
        <v>543.96324356612183</v>
      </c>
      <c r="L42" s="70">
        <v>4428.3008477976164</v>
      </c>
      <c r="O42" s="69">
        <v>0</v>
      </c>
      <c r="R42">
        <v>20.798935568683277</v>
      </c>
      <c r="U42" s="70">
        <v>0</v>
      </c>
      <c r="X42" s="70">
        <v>3.4857222647968067</v>
      </c>
      <c r="AA42" s="29">
        <v>58.830284559620125</v>
      </c>
    </row>
    <row r="43" spans="1:28" x14ac:dyDescent="0.25">
      <c r="C43" s="29">
        <v>85.130691574136392</v>
      </c>
      <c r="F43" s="70">
        <v>334.30414843612124</v>
      </c>
      <c r="L43" s="70">
        <v>3051.8336658410735</v>
      </c>
      <c r="O43" s="69">
        <v>0</v>
      </c>
      <c r="R43">
        <v>33.704124512877989</v>
      </c>
      <c r="U43" s="70">
        <v>0</v>
      </c>
      <c r="X43" s="70">
        <v>1.7089741532441323</v>
      </c>
      <c r="AA43" s="29">
        <v>42.298340630757139</v>
      </c>
    </row>
    <row r="44" spans="1:28" x14ac:dyDescent="0.25">
      <c r="C44" s="29">
        <v>63.429052941422192</v>
      </c>
      <c r="F44" s="70">
        <v>218.61697542753339</v>
      </c>
      <c r="L44" s="70">
        <v>2018.1369945108145</v>
      </c>
      <c r="O44" s="69">
        <v>0</v>
      </c>
      <c r="R44">
        <v>75.524809036088172</v>
      </c>
      <c r="U44" s="70">
        <v>0</v>
      </c>
      <c r="X44" s="70">
        <v>1.7359912693852739</v>
      </c>
      <c r="AA44" s="29">
        <v>29.30880883496825</v>
      </c>
    </row>
    <row r="45" spans="1:28" x14ac:dyDescent="0.25">
      <c r="C45" s="29">
        <v>99.686244224355249</v>
      </c>
      <c r="F45" s="70">
        <v>506.23100768222173</v>
      </c>
      <c r="L45" s="70">
        <v>2516.8717942414683</v>
      </c>
      <c r="O45" s="69">
        <v>9.3049735817352763E-2</v>
      </c>
      <c r="R45" t="e">
        <v>#VALUE!</v>
      </c>
      <c r="U45" s="70">
        <v>0</v>
      </c>
      <c r="X45" s="70">
        <v>5.5089631667373808</v>
      </c>
      <c r="AA45" s="29">
        <v>43.204382928542508</v>
      </c>
    </row>
    <row r="46" spans="1:28" x14ac:dyDescent="0.25">
      <c r="C46" s="29">
        <v>58.230709148706509</v>
      </c>
      <c r="F46" s="70">
        <v>307.36227723387447</v>
      </c>
      <c r="L46" s="70">
        <v>1643.5178613541796</v>
      </c>
      <c r="O46" s="69">
        <v>7.5335295953299214E-2</v>
      </c>
      <c r="R46" t="e">
        <v>#VALUE!</v>
      </c>
      <c r="U46" s="70">
        <v>0</v>
      </c>
      <c r="X46" s="70">
        <v>4.4000332484848856</v>
      </c>
      <c r="AA46" s="29">
        <v>26.540651684841361</v>
      </c>
    </row>
    <row r="47" spans="1:28" x14ac:dyDescent="0.25">
      <c r="C47" s="30">
        <v>82.445531363268785</v>
      </c>
      <c r="F47" s="70">
        <v>643.73002167930065</v>
      </c>
      <c r="L47" s="70">
        <v>4330.6186027407084</v>
      </c>
      <c r="O47" s="69">
        <v>0.26745659782680276</v>
      </c>
      <c r="R47" t="e">
        <v>#VALUE!</v>
      </c>
      <c r="U47" s="70">
        <v>0</v>
      </c>
      <c r="X47" s="70">
        <v>4.6214395074814245</v>
      </c>
      <c r="AA47" s="30">
        <v>65.03617072108166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47"/>
  <sheetViews>
    <sheetView tabSelected="1" topLeftCell="AN1" zoomScale="85" zoomScaleNormal="85" workbookViewId="0">
      <selection activeCell="AU9" sqref="AU9"/>
    </sheetView>
  </sheetViews>
  <sheetFormatPr defaultRowHeight="15" x14ac:dyDescent="0.25"/>
  <cols>
    <col min="3" max="3" width="18.28515625" customWidth="1"/>
    <col min="4" max="4" width="12.28515625" customWidth="1"/>
    <col min="6" max="6" width="18.28515625" bestFit="1" customWidth="1"/>
    <col min="12" max="12" width="13.85546875" bestFit="1" customWidth="1"/>
    <col min="15" max="15" width="13.140625" bestFit="1" customWidth="1"/>
    <col min="18" max="18" width="13.42578125" bestFit="1" customWidth="1"/>
    <col min="21" max="21" width="15.85546875" bestFit="1" customWidth="1"/>
    <col min="24" max="24" width="18.7109375" bestFit="1" customWidth="1"/>
    <col min="27" max="27" width="14.28515625" customWidth="1"/>
    <col min="42" max="42" width="11.5703125" customWidth="1"/>
    <col min="51" max="51" width="11.140625" style="48" bestFit="1" customWidth="1"/>
  </cols>
  <sheetData>
    <row r="1" spans="1:51" ht="25.5" x14ac:dyDescent="0.25">
      <c r="A1" s="49"/>
      <c r="B1" s="50"/>
      <c r="C1" s="51" t="s">
        <v>0</v>
      </c>
      <c r="D1" s="52"/>
      <c r="E1" s="50"/>
      <c r="F1" s="51" t="s">
        <v>1</v>
      </c>
      <c r="G1" s="52"/>
      <c r="H1" s="50"/>
      <c r="I1" s="51" t="s">
        <v>2</v>
      </c>
      <c r="J1" s="52"/>
      <c r="K1" s="50"/>
      <c r="L1" s="51" t="s">
        <v>3</v>
      </c>
      <c r="M1" s="52"/>
      <c r="N1" s="50"/>
      <c r="O1" s="51" t="s">
        <v>4</v>
      </c>
      <c r="P1" s="52"/>
      <c r="Q1" s="53"/>
      <c r="R1" s="51" t="s">
        <v>5</v>
      </c>
      <c r="S1" s="54"/>
      <c r="T1" s="50"/>
      <c r="U1" s="51" t="s">
        <v>6</v>
      </c>
      <c r="V1" s="52"/>
      <c r="W1" s="53"/>
      <c r="X1" s="51" t="s">
        <v>7</v>
      </c>
      <c r="Y1" s="54"/>
      <c r="Z1" s="53"/>
      <c r="AA1" s="51" t="s">
        <v>8</v>
      </c>
      <c r="AB1" s="54"/>
      <c r="AC1" s="53"/>
      <c r="AD1" s="51" t="s">
        <v>9</v>
      </c>
      <c r="AE1" s="54"/>
      <c r="AF1" s="53"/>
      <c r="AG1" s="51" t="s">
        <v>10</v>
      </c>
      <c r="AH1" s="54"/>
      <c r="AI1" s="53"/>
      <c r="AJ1" s="51" t="s">
        <v>11</v>
      </c>
      <c r="AK1" s="54"/>
      <c r="AL1" s="53"/>
      <c r="AM1" s="51" t="s">
        <v>12</v>
      </c>
      <c r="AN1" s="54"/>
      <c r="AO1" s="53"/>
      <c r="AP1" s="51" t="s">
        <v>13</v>
      </c>
      <c r="AQ1" s="54"/>
      <c r="AR1" s="53"/>
      <c r="AS1" s="51" t="s">
        <v>14</v>
      </c>
      <c r="AT1" s="54"/>
      <c r="AU1" s="53"/>
      <c r="AV1" s="51" t="s">
        <v>15</v>
      </c>
      <c r="AW1" s="54"/>
      <c r="AX1" s="55" t="s">
        <v>16</v>
      </c>
    </row>
    <row r="2" spans="1:51" x14ac:dyDescent="0.25">
      <c r="A2" s="56" t="s">
        <v>17</v>
      </c>
      <c r="B2" s="57" t="s">
        <v>18</v>
      </c>
      <c r="C2" s="58" t="s">
        <v>19</v>
      </c>
      <c r="D2" s="59" t="s">
        <v>20</v>
      </c>
      <c r="E2" s="57" t="s">
        <v>18</v>
      </c>
      <c r="F2" s="58" t="s">
        <v>19</v>
      </c>
      <c r="G2" s="59" t="s">
        <v>21</v>
      </c>
      <c r="H2" s="57" t="s">
        <v>18</v>
      </c>
      <c r="I2" s="58" t="s">
        <v>22</v>
      </c>
      <c r="J2" s="59" t="s">
        <v>21</v>
      </c>
      <c r="K2" s="57" t="s">
        <v>18</v>
      </c>
      <c r="L2" s="58" t="s">
        <v>19</v>
      </c>
      <c r="M2" s="59" t="s">
        <v>20</v>
      </c>
      <c r="N2" s="57" t="s">
        <v>18</v>
      </c>
      <c r="O2" s="58" t="s">
        <v>19</v>
      </c>
      <c r="P2" s="59" t="s">
        <v>20</v>
      </c>
      <c r="Q2" s="57" t="s">
        <v>18</v>
      </c>
      <c r="R2" s="58" t="s">
        <v>19</v>
      </c>
      <c r="S2" s="59" t="s">
        <v>20</v>
      </c>
      <c r="T2" s="57" t="s">
        <v>18</v>
      </c>
      <c r="U2" s="58" t="s">
        <v>19</v>
      </c>
      <c r="V2" s="59" t="s">
        <v>20</v>
      </c>
      <c r="W2" s="57" t="s">
        <v>18</v>
      </c>
      <c r="X2" s="58" t="s">
        <v>19</v>
      </c>
      <c r="Y2" s="59" t="s">
        <v>20</v>
      </c>
      <c r="Z2" s="57" t="s">
        <v>18</v>
      </c>
      <c r="AA2" s="58" t="s">
        <v>19</v>
      </c>
      <c r="AB2" s="59" t="s">
        <v>20</v>
      </c>
      <c r="AC2" s="57" t="s">
        <v>18</v>
      </c>
      <c r="AD2" s="58" t="s">
        <v>22</v>
      </c>
      <c r="AE2" s="59" t="s">
        <v>20</v>
      </c>
      <c r="AF2" s="57" t="s">
        <v>18</v>
      </c>
      <c r="AG2" s="58" t="s">
        <v>22</v>
      </c>
      <c r="AH2" s="59" t="s">
        <v>20</v>
      </c>
      <c r="AI2" s="57" t="s">
        <v>18</v>
      </c>
      <c r="AJ2" s="58" t="s">
        <v>23</v>
      </c>
      <c r="AK2" s="59" t="s">
        <v>20</v>
      </c>
      <c r="AL2" s="57" t="s">
        <v>18</v>
      </c>
      <c r="AM2" s="58" t="s">
        <v>24</v>
      </c>
      <c r="AN2" s="59" t="s">
        <v>20</v>
      </c>
      <c r="AO2" s="57" t="s">
        <v>18</v>
      </c>
      <c r="AP2" s="58" t="s">
        <v>25</v>
      </c>
      <c r="AQ2" s="59" t="s">
        <v>20</v>
      </c>
      <c r="AR2" s="57" t="s">
        <v>18</v>
      </c>
      <c r="AS2" s="58" t="s">
        <v>23</v>
      </c>
      <c r="AT2" s="59" t="s">
        <v>20</v>
      </c>
      <c r="AU2" s="57" t="s">
        <v>18</v>
      </c>
      <c r="AV2" s="58" t="s">
        <v>22</v>
      </c>
      <c r="AW2" s="59" t="s">
        <v>20</v>
      </c>
      <c r="AX2" s="56" t="s">
        <v>26</v>
      </c>
    </row>
    <row r="3" spans="1:51" x14ac:dyDescent="0.25">
      <c r="A3" s="60" t="s">
        <v>27</v>
      </c>
      <c r="B3" s="38" t="s">
        <v>28</v>
      </c>
      <c r="C3" s="84">
        <v>2.5428234061342212</v>
      </c>
      <c r="D3" s="40">
        <v>100</v>
      </c>
      <c r="E3" s="38" t="s">
        <v>28</v>
      </c>
      <c r="F3" s="84">
        <v>2.9573025265686823</v>
      </c>
      <c r="G3" s="40">
        <v>100</v>
      </c>
      <c r="H3" s="38" t="s">
        <v>28</v>
      </c>
      <c r="I3" s="39">
        <v>6.6937334708202672</v>
      </c>
      <c r="J3" s="40">
        <v>100</v>
      </c>
      <c r="K3" s="38" t="s">
        <v>28</v>
      </c>
      <c r="L3" s="80">
        <v>161.01214235654601</v>
      </c>
      <c r="M3" s="40">
        <v>100</v>
      </c>
      <c r="N3" s="38" t="s">
        <v>28</v>
      </c>
      <c r="O3" s="84">
        <v>0</v>
      </c>
      <c r="P3" s="40">
        <v>100</v>
      </c>
      <c r="Q3" s="38" t="s">
        <v>28</v>
      </c>
      <c r="R3" s="39">
        <v>1.3772038831900995</v>
      </c>
      <c r="S3" s="40">
        <v>100</v>
      </c>
      <c r="T3" s="38" t="s">
        <v>28</v>
      </c>
      <c r="U3" s="84">
        <v>0</v>
      </c>
      <c r="V3" s="40">
        <v>100</v>
      </c>
      <c r="W3" s="38" t="s">
        <v>28</v>
      </c>
      <c r="X3" s="84">
        <v>1.2359885734701637E-2</v>
      </c>
      <c r="Y3" s="40">
        <v>100</v>
      </c>
      <c r="Z3" s="38" t="s">
        <v>28</v>
      </c>
      <c r="AA3" s="84">
        <v>2.2411845919686995</v>
      </c>
      <c r="AB3" s="40">
        <v>100</v>
      </c>
      <c r="AC3" s="38" t="s">
        <v>28</v>
      </c>
      <c r="AD3" s="39">
        <v>13.277506558162228</v>
      </c>
      <c r="AE3" s="40">
        <v>100</v>
      </c>
      <c r="AF3" s="38" t="s">
        <v>28</v>
      </c>
      <c r="AG3" s="39">
        <v>10.432874323329109</v>
      </c>
      <c r="AH3" s="40">
        <v>100</v>
      </c>
      <c r="AI3" s="38" t="s">
        <v>28</v>
      </c>
      <c r="AJ3" s="41">
        <v>155.45065454861535</v>
      </c>
      <c r="AK3" s="40">
        <v>100</v>
      </c>
      <c r="AL3" s="38" t="s">
        <v>28</v>
      </c>
      <c r="AM3" s="42">
        <v>1010.313720418136</v>
      </c>
      <c r="AN3" s="40">
        <v>100</v>
      </c>
      <c r="AO3" s="38" t="s">
        <v>28</v>
      </c>
      <c r="AP3" s="86">
        <v>56192.541444510265</v>
      </c>
      <c r="AQ3" s="40">
        <v>98.521400778210122</v>
      </c>
      <c r="AR3" s="38" t="s">
        <v>28</v>
      </c>
      <c r="AS3" s="41">
        <v>919.70829489147616</v>
      </c>
      <c r="AT3" s="40">
        <v>100</v>
      </c>
      <c r="AU3" s="38" t="s">
        <v>28</v>
      </c>
      <c r="AV3" s="39">
        <v>7.3233126254397147</v>
      </c>
      <c r="AW3" s="40">
        <v>100</v>
      </c>
      <c r="AX3" s="60">
        <v>1285</v>
      </c>
      <c r="AY3" s="72">
        <f>+AX3/2</f>
        <v>642.5</v>
      </c>
    </row>
    <row r="4" spans="1:51" x14ac:dyDescent="0.25">
      <c r="A4" s="60" t="s">
        <v>29</v>
      </c>
      <c r="B4" s="38" t="s">
        <v>28</v>
      </c>
      <c r="C4" s="84">
        <v>1.5930160967242357</v>
      </c>
      <c r="D4" s="40">
        <v>100</v>
      </c>
      <c r="E4" s="38" t="s">
        <v>28</v>
      </c>
      <c r="F4" s="84">
        <v>3.7699351253695887</v>
      </c>
      <c r="G4" s="40">
        <v>100</v>
      </c>
      <c r="H4" s="38" t="s">
        <v>28</v>
      </c>
      <c r="I4" s="39">
        <v>7.1987671344428046</v>
      </c>
      <c r="J4" s="40">
        <v>100</v>
      </c>
      <c r="K4" s="38" t="s">
        <v>28</v>
      </c>
      <c r="L4" s="80">
        <v>156.98379089890145</v>
      </c>
      <c r="M4" s="40">
        <v>100</v>
      </c>
      <c r="N4" s="38" t="s">
        <v>28</v>
      </c>
      <c r="O4" s="84">
        <v>0</v>
      </c>
      <c r="P4" s="40">
        <v>100</v>
      </c>
      <c r="Q4" s="38" t="s">
        <v>28</v>
      </c>
      <c r="R4" s="39">
        <v>1.5612820111489574</v>
      </c>
      <c r="S4" s="40">
        <v>100</v>
      </c>
      <c r="T4" s="38" t="s">
        <v>28</v>
      </c>
      <c r="U4" s="84">
        <v>0</v>
      </c>
      <c r="V4" s="40">
        <v>100</v>
      </c>
      <c r="W4" s="38" t="s">
        <v>28</v>
      </c>
      <c r="X4" s="84">
        <v>9.6875494220507435E-3</v>
      </c>
      <c r="Y4" s="40">
        <v>100</v>
      </c>
      <c r="Z4" s="38" t="s">
        <v>28</v>
      </c>
      <c r="AA4" s="84">
        <v>2.0303526997887542</v>
      </c>
      <c r="AB4" s="40">
        <v>100</v>
      </c>
      <c r="AC4" s="38" t="s">
        <v>28</v>
      </c>
      <c r="AD4" s="39">
        <v>12.802199332005037</v>
      </c>
      <c r="AE4" s="40">
        <v>100</v>
      </c>
      <c r="AF4" s="38" t="s">
        <v>28</v>
      </c>
      <c r="AG4" s="39">
        <v>10.930481031148796</v>
      </c>
      <c r="AH4" s="40">
        <v>100</v>
      </c>
      <c r="AI4" s="38" t="s">
        <v>28</v>
      </c>
      <c r="AJ4" s="41">
        <v>161.05036364861255</v>
      </c>
      <c r="AK4" s="40">
        <v>100</v>
      </c>
      <c r="AL4" s="38" t="s">
        <v>28</v>
      </c>
      <c r="AM4" s="42">
        <v>1006.6997555084091</v>
      </c>
      <c r="AN4" s="40">
        <v>100</v>
      </c>
      <c r="AO4" s="38" t="s">
        <v>28</v>
      </c>
      <c r="AP4" s="86">
        <v>54000.314261848609</v>
      </c>
      <c r="AQ4" s="40">
        <v>100</v>
      </c>
      <c r="AR4" s="38" t="s">
        <v>28</v>
      </c>
      <c r="AS4" s="41">
        <v>929.48850027463084</v>
      </c>
      <c r="AT4" s="40">
        <v>100</v>
      </c>
      <c r="AU4" s="38" t="s">
        <v>28</v>
      </c>
      <c r="AV4" s="39">
        <v>7.2133578440142667</v>
      </c>
      <c r="AW4" s="40">
        <v>100</v>
      </c>
      <c r="AX4" s="60">
        <v>1113</v>
      </c>
      <c r="AY4" s="72">
        <f t="shared" ref="AY4:AY14" si="0">+AX4/2</f>
        <v>556.5</v>
      </c>
    </row>
    <row r="5" spans="1:51" x14ac:dyDescent="0.25">
      <c r="A5" s="60" t="s">
        <v>30</v>
      </c>
      <c r="B5" s="38" t="s">
        <v>28</v>
      </c>
      <c r="C5" s="84">
        <v>2.8504573681645691</v>
      </c>
      <c r="D5" s="40">
        <v>100</v>
      </c>
      <c r="E5" s="38" t="s">
        <v>28</v>
      </c>
      <c r="F5" s="84">
        <v>3.4356611444856755</v>
      </c>
      <c r="G5" s="40">
        <v>100</v>
      </c>
      <c r="H5" s="38" t="s">
        <v>28</v>
      </c>
      <c r="I5" s="39">
        <v>7.3734346030917051</v>
      </c>
      <c r="J5" s="40">
        <v>100</v>
      </c>
      <c r="K5" s="38" t="s">
        <v>28</v>
      </c>
      <c r="L5" s="80">
        <v>154.87347762465396</v>
      </c>
      <c r="M5" s="40">
        <v>100</v>
      </c>
      <c r="N5" s="38" t="s">
        <v>28</v>
      </c>
      <c r="O5" s="84">
        <v>0</v>
      </c>
      <c r="P5" s="40">
        <v>100</v>
      </c>
      <c r="Q5" s="38" t="s">
        <v>28</v>
      </c>
      <c r="R5" s="39">
        <v>1.0725618987136749</v>
      </c>
      <c r="S5" s="40">
        <v>100</v>
      </c>
      <c r="T5" s="38" t="s">
        <v>28</v>
      </c>
      <c r="U5" s="84">
        <v>0</v>
      </c>
      <c r="V5" s="40">
        <v>100</v>
      </c>
      <c r="W5" s="38" t="s">
        <v>28</v>
      </c>
      <c r="X5" s="84">
        <v>1.3289034144469039E-2</v>
      </c>
      <c r="Y5" s="40">
        <v>100</v>
      </c>
      <c r="Z5" s="38" t="s">
        <v>28</v>
      </c>
      <c r="AA5" s="84">
        <v>1.9127958836499921</v>
      </c>
      <c r="AB5" s="40">
        <v>100</v>
      </c>
      <c r="AC5" s="38" t="s">
        <v>28</v>
      </c>
      <c r="AD5" s="39">
        <v>12.592425265321999</v>
      </c>
      <c r="AE5" s="40">
        <v>100</v>
      </c>
      <c r="AF5" s="38" t="s">
        <v>28</v>
      </c>
      <c r="AG5" s="39">
        <v>11.428687829690244</v>
      </c>
      <c r="AH5" s="40">
        <v>100</v>
      </c>
      <c r="AI5" s="38" t="s">
        <v>28</v>
      </c>
      <c r="AJ5" s="41">
        <v>167.19998417854964</v>
      </c>
      <c r="AK5" s="40">
        <v>100</v>
      </c>
      <c r="AL5" s="38" t="s">
        <v>28</v>
      </c>
      <c r="AM5" s="42">
        <v>1004.7886885498549</v>
      </c>
      <c r="AN5" s="40">
        <v>100</v>
      </c>
      <c r="AO5" s="38" t="s">
        <v>28</v>
      </c>
      <c r="AP5" s="86">
        <v>51536.521675805343</v>
      </c>
      <c r="AQ5" s="40">
        <v>100</v>
      </c>
      <c r="AR5" s="38" t="s">
        <v>28</v>
      </c>
      <c r="AS5" s="41">
        <v>927.63324907497645</v>
      </c>
      <c r="AT5" s="40">
        <v>100</v>
      </c>
      <c r="AU5" s="38" t="s">
        <v>28</v>
      </c>
      <c r="AV5" s="39">
        <v>7.0740187990085319</v>
      </c>
      <c r="AW5" s="40">
        <v>100</v>
      </c>
      <c r="AX5" s="60">
        <v>1459</v>
      </c>
      <c r="AY5" s="72">
        <f t="shared" si="0"/>
        <v>729.5</v>
      </c>
    </row>
    <row r="6" spans="1:51" x14ac:dyDescent="0.25">
      <c r="A6" s="60" t="s">
        <v>31</v>
      </c>
      <c r="B6" s="38" t="s">
        <v>28</v>
      </c>
      <c r="C6" s="84">
        <v>3.6985305262670671</v>
      </c>
      <c r="D6" s="40">
        <v>99.574829931972786</v>
      </c>
      <c r="E6" s="38" t="s">
        <v>28</v>
      </c>
      <c r="F6" s="84">
        <v>5.615242408616365</v>
      </c>
      <c r="G6" s="40">
        <v>99.574829931972786</v>
      </c>
      <c r="H6" s="38" t="s">
        <v>28</v>
      </c>
      <c r="I6" s="39">
        <v>7.1341030294318974</v>
      </c>
      <c r="J6" s="40">
        <v>99.574829931972786</v>
      </c>
      <c r="K6" s="38" t="s">
        <v>28</v>
      </c>
      <c r="L6" s="80">
        <v>158.25209688468431</v>
      </c>
      <c r="M6" s="40">
        <v>99.574829931972786</v>
      </c>
      <c r="N6" s="38" t="s">
        <v>28</v>
      </c>
      <c r="O6" s="84">
        <v>0</v>
      </c>
      <c r="P6" s="40">
        <v>99.574829931972786</v>
      </c>
      <c r="Q6" s="38" t="s">
        <v>28</v>
      </c>
      <c r="R6" s="39">
        <v>0.86903680591277555</v>
      </c>
      <c r="S6" s="40">
        <v>99.574829931972786</v>
      </c>
      <c r="T6" s="38" t="s">
        <v>28</v>
      </c>
      <c r="U6" s="84">
        <v>0</v>
      </c>
      <c r="V6" s="40">
        <v>99.574829931972786</v>
      </c>
      <c r="W6" s="38" t="s">
        <v>28</v>
      </c>
      <c r="X6" s="84">
        <v>3.2129846653248084E-2</v>
      </c>
      <c r="Y6" s="40">
        <v>99.574829931972786</v>
      </c>
      <c r="Z6" s="38" t="s">
        <v>28</v>
      </c>
      <c r="AA6" s="84">
        <v>1.8982750965325268</v>
      </c>
      <c r="AB6" s="40">
        <v>99.574829931972786</v>
      </c>
      <c r="AC6" s="38" t="s">
        <v>28</v>
      </c>
      <c r="AD6" s="39">
        <v>12.699757439982269</v>
      </c>
      <c r="AE6" s="40">
        <v>99.574829931972786</v>
      </c>
      <c r="AF6" s="38" t="s">
        <v>28</v>
      </c>
      <c r="AG6" s="39">
        <v>10.533928641898321</v>
      </c>
      <c r="AH6" s="40">
        <v>99.574829931972786</v>
      </c>
      <c r="AI6" s="38" t="s">
        <v>28</v>
      </c>
      <c r="AJ6" s="41">
        <v>166.67801698697667</v>
      </c>
      <c r="AK6" s="40">
        <v>100</v>
      </c>
      <c r="AL6" s="38" t="s">
        <v>28</v>
      </c>
      <c r="AM6" s="42">
        <v>1006.0689791724795</v>
      </c>
      <c r="AN6" s="40">
        <v>100</v>
      </c>
      <c r="AO6" s="38" t="s">
        <v>28</v>
      </c>
      <c r="AP6" s="86">
        <v>52389.559094123615</v>
      </c>
      <c r="AQ6" s="40">
        <v>99.574829931972786</v>
      </c>
      <c r="AR6" s="38" t="s">
        <v>28</v>
      </c>
      <c r="AS6" s="41">
        <v>918.85549210528939</v>
      </c>
      <c r="AT6" s="40">
        <v>100</v>
      </c>
      <c r="AU6" s="38" t="s">
        <v>28</v>
      </c>
      <c r="AV6" s="39">
        <v>7.682299792766571</v>
      </c>
      <c r="AW6" s="40">
        <v>100</v>
      </c>
      <c r="AX6" s="60">
        <v>1176</v>
      </c>
      <c r="AY6" s="72">
        <f t="shared" si="0"/>
        <v>588</v>
      </c>
    </row>
    <row r="7" spans="1:51" x14ac:dyDescent="0.25">
      <c r="A7" s="60" t="s">
        <v>32</v>
      </c>
      <c r="B7" s="38" t="s">
        <v>28</v>
      </c>
      <c r="C7" s="84">
        <v>5.4857260155236656</v>
      </c>
      <c r="D7" s="40">
        <v>98.80952380952381</v>
      </c>
      <c r="E7" s="38" t="s">
        <v>28</v>
      </c>
      <c r="F7" s="84">
        <v>4.7709838090261698</v>
      </c>
      <c r="G7" s="40">
        <v>98.80952380952381</v>
      </c>
      <c r="H7" s="38" t="s">
        <v>28</v>
      </c>
      <c r="I7" s="39">
        <v>7.0021827376853167</v>
      </c>
      <c r="J7" s="40">
        <v>98.80952380952381</v>
      </c>
      <c r="K7" s="38" t="s">
        <v>28</v>
      </c>
      <c r="L7" s="80">
        <v>159.76783797088464</v>
      </c>
      <c r="M7" s="40">
        <v>98.80952380952381</v>
      </c>
      <c r="N7" s="38" t="s">
        <v>28</v>
      </c>
      <c r="O7" s="84">
        <v>0</v>
      </c>
      <c r="P7" s="40">
        <v>98.80952380952381</v>
      </c>
      <c r="Q7" s="38" t="s">
        <v>28</v>
      </c>
      <c r="R7" s="39">
        <v>1.497575340417443</v>
      </c>
      <c r="S7" s="40">
        <v>98.80952380952381</v>
      </c>
      <c r="T7" s="38" t="s">
        <v>28</v>
      </c>
      <c r="U7" s="84">
        <v>6.7007399313215961E-5</v>
      </c>
      <c r="V7" s="40">
        <v>98.80952380952381</v>
      </c>
      <c r="W7" s="38" t="s">
        <v>28</v>
      </c>
      <c r="X7" s="84">
        <v>4.8389857420104709E-2</v>
      </c>
      <c r="Y7" s="40">
        <v>98.80952380952381</v>
      </c>
      <c r="Z7" s="38" t="s">
        <v>28</v>
      </c>
      <c r="AA7" s="84">
        <v>2.2305161978619852</v>
      </c>
      <c r="AB7" s="40">
        <v>98.80952380952381</v>
      </c>
      <c r="AC7" s="38" t="s">
        <v>28</v>
      </c>
      <c r="AD7" s="39">
        <v>12.921839021364301</v>
      </c>
      <c r="AE7" s="40">
        <v>98.80952380952381</v>
      </c>
      <c r="AF7" s="38" t="s">
        <v>28</v>
      </c>
      <c r="AG7" s="39">
        <v>11.016849106232188</v>
      </c>
      <c r="AH7" s="40">
        <v>98.80952380952381</v>
      </c>
      <c r="AI7" s="38" t="s">
        <v>28</v>
      </c>
      <c r="AJ7" s="41">
        <v>165.98121909057201</v>
      </c>
      <c r="AK7" s="40">
        <v>100</v>
      </c>
      <c r="AL7" s="38" t="s">
        <v>28</v>
      </c>
      <c r="AM7" s="42">
        <v>1004.9125222446156</v>
      </c>
      <c r="AN7" s="40">
        <v>100</v>
      </c>
      <c r="AO7" s="38" t="s">
        <v>28</v>
      </c>
      <c r="AP7" s="86">
        <v>51972.834071778183</v>
      </c>
      <c r="AQ7" s="40">
        <v>98.80952380952381</v>
      </c>
      <c r="AR7" s="38" t="s">
        <v>28</v>
      </c>
      <c r="AS7" s="41">
        <v>918.52475193568637</v>
      </c>
      <c r="AT7" s="40">
        <v>100</v>
      </c>
      <c r="AU7" s="38" t="s">
        <v>28</v>
      </c>
      <c r="AV7" s="39">
        <v>7.6254617040660104</v>
      </c>
      <c r="AW7" s="40">
        <v>100</v>
      </c>
      <c r="AX7" s="60">
        <v>1176</v>
      </c>
      <c r="AY7" s="72">
        <f t="shared" si="0"/>
        <v>588</v>
      </c>
    </row>
    <row r="8" spans="1:51" x14ac:dyDescent="0.25">
      <c r="A8" s="60" t="s">
        <v>33</v>
      </c>
      <c r="B8" s="38" t="s">
        <v>28</v>
      </c>
      <c r="C8" s="84">
        <v>5.1021584256987778</v>
      </c>
      <c r="D8" s="40">
        <v>100</v>
      </c>
      <c r="E8" s="38" t="s">
        <v>28</v>
      </c>
      <c r="F8" s="84">
        <v>5.7222014855803742</v>
      </c>
      <c r="G8" s="40">
        <v>100</v>
      </c>
      <c r="H8" s="38" t="s">
        <v>28</v>
      </c>
      <c r="I8" s="39">
        <v>6.6275213171097063</v>
      </c>
      <c r="J8" s="40">
        <v>100</v>
      </c>
      <c r="K8" s="38" t="s">
        <v>28</v>
      </c>
      <c r="L8" s="80">
        <v>148.91571598153922</v>
      </c>
      <c r="M8" s="40">
        <v>100</v>
      </c>
      <c r="N8" s="38" t="s">
        <v>28</v>
      </c>
      <c r="O8" s="84">
        <v>2.3281365693096192E-3</v>
      </c>
      <c r="P8" s="40">
        <v>100</v>
      </c>
      <c r="Q8" s="38" t="s">
        <v>28</v>
      </c>
      <c r="R8" s="39">
        <v>1.344591832311163</v>
      </c>
      <c r="S8" s="40">
        <v>100</v>
      </c>
      <c r="T8" s="38" t="s">
        <v>28</v>
      </c>
      <c r="U8" s="84">
        <v>0</v>
      </c>
      <c r="V8" s="40">
        <v>100</v>
      </c>
      <c r="W8" s="38" t="s">
        <v>28</v>
      </c>
      <c r="X8" s="84">
        <v>0.7866343541100862</v>
      </c>
      <c r="Y8" s="40">
        <v>100</v>
      </c>
      <c r="Z8" s="38" t="s">
        <v>28</v>
      </c>
      <c r="AA8" s="84">
        <v>3.6664543880570317</v>
      </c>
      <c r="AB8" s="40">
        <v>100</v>
      </c>
      <c r="AC8" s="38" t="s">
        <v>28</v>
      </c>
      <c r="AD8" s="39">
        <v>13.358636443076595</v>
      </c>
      <c r="AE8" s="40">
        <v>100</v>
      </c>
      <c r="AF8" s="38" t="s">
        <v>28</v>
      </c>
      <c r="AG8" s="39">
        <v>10.386121093457746</v>
      </c>
      <c r="AH8" s="40">
        <v>100</v>
      </c>
      <c r="AI8" s="38" t="s">
        <v>28</v>
      </c>
      <c r="AJ8" s="41">
        <v>170.08696911719537</v>
      </c>
      <c r="AK8" s="40">
        <v>100</v>
      </c>
      <c r="AL8" s="38" t="s">
        <v>28</v>
      </c>
      <c r="AM8" s="42">
        <v>1004.158464001071</v>
      </c>
      <c r="AN8" s="40">
        <v>100</v>
      </c>
      <c r="AO8" s="38" t="s">
        <v>28</v>
      </c>
      <c r="AP8" s="86">
        <v>52623.740814799647</v>
      </c>
      <c r="AQ8" s="40">
        <v>100</v>
      </c>
      <c r="AR8" s="38" t="s">
        <v>28</v>
      </c>
      <c r="AS8" s="41">
        <v>914.35460820351875</v>
      </c>
      <c r="AT8" s="40">
        <v>100</v>
      </c>
      <c r="AU8" s="38" t="s">
        <v>28</v>
      </c>
      <c r="AV8" s="39">
        <v>8.1415666037990206</v>
      </c>
      <c r="AW8" s="40">
        <v>100</v>
      </c>
      <c r="AX8" s="60">
        <v>1240</v>
      </c>
      <c r="AY8" s="72">
        <f t="shared" si="0"/>
        <v>620</v>
      </c>
    </row>
    <row r="9" spans="1:51" x14ac:dyDescent="0.25">
      <c r="A9" s="60" t="s">
        <v>34</v>
      </c>
      <c r="B9" s="38" t="s">
        <v>28</v>
      </c>
      <c r="C9" s="84">
        <v>5.4474469798597251</v>
      </c>
      <c r="D9" s="40">
        <v>100</v>
      </c>
      <c r="E9" s="38" t="s">
        <v>28</v>
      </c>
      <c r="F9" s="84">
        <v>2.9720566453055497</v>
      </c>
      <c r="G9" s="40">
        <v>100</v>
      </c>
      <c r="H9" s="38" t="s">
        <v>28</v>
      </c>
      <c r="I9" s="39">
        <v>6.4312613206975007</v>
      </c>
      <c r="J9" s="40">
        <v>100</v>
      </c>
      <c r="K9" s="38" t="s">
        <v>28</v>
      </c>
      <c r="L9" s="80">
        <v>154.14175932458107</v>
      </c>
      <c r="M9" s="40">
        <v>100</v>
      </c>
      <c r="N9" s="38" t="s">
        <v>28</v>
      </c>
      <c r="O9" s="84">
        <v>0</v>
      </c>
      <c r="P9" s="40">
        <v>100</v>
      </c>
      <c r="Q9" s="38" t="s">
        <v>28</v>
      </c>
      <c r="R9" s="39">
        <v>0.91434906175399711</v>
      </c>
      <c r="S9" s="40">
        <v>100</v>
      </c>
      <c r="T9" s="38" t="s">
        <v>28</v>
      </c>
      <c r="U9" s="84">
        <v>0</v>
      </c>
      <c r="V9" s="40">
        <v>100</v>
      </c>
      <c r="W9" s="38" t="s">
        <v>28</v>
      </c>
      <c r="X9" s="84">
        <v>2.0333295489879364E-2</v>
      </c>
      <c r="Y9" s="40">
        <v>100</v>
      </c>
      <c r="Z9" s="38" t="s">
        <v>28</v>
      </c>
      <c r="AA9" s="84">
        <v>2.631817851884755</v>
      </c>
      <c r="AB9" s="40">
        <v>99.202127659574472</v>
      </c>
      <c r="AC9" s="38" t="s">
        <v>28</v>
      </c>
      <c r="AD9" s="39">
        <v>13.472660287897638</v>
      </c>
      <c r="AE9" s="40">
        <v>100</v>
      </c>
      <c r="AF9" s="38" t="s">
        <v>28</v>
      </c>
      <c r="AG9" s="39">
        <v>10.294783201623471</v>
      </c>
      <c r="AH9" s="40">
        <v>100</v>
      </c>
      <c r="AI9" s="38" t="s">
        <v>28</v>
      </c>
      <c r="AJ9" s="41">
        <v>165.0723877967672</v>
      </c>
      <c r="AK9" s="40">
        <v>100</v>
      </c>
      <c r="AL9" s="38" t="s">
        <v>28</v>
      </c>
      <c r="AM9" s="42">
        <v>1001.0746020053296</v>
      </c>
      <c r="AN9" s="40">
        <v>100</v>
      </c>
      <c r="AO9" s="38" t="s">
        <v>28</v>
      </c>
      <c r="AP9" s="86">
        <v>53786.360611286567</v>
      </c>
      <c r="AQ9" s="40">
        <v>100</v>
      </c>
      <c r="AR9" s="38" t="s">
        <v>28</v>
      </c>
      <c r="AS9" s="41">
        <v>916.10699576519903</v>
      </c>
      <c r="AT9" s="40">
        <v>100</v>
      </c>
      <c r="AU9" s="38" t="s">
        <v>28</v>
      </c>
      <c r="AV9" s="39">
        <v>8.7785970885702902</v>
      </c>
      <c r="AW9" s="40">
        <v>100</v>
      </c>
      <c r="AX9" s="60">
        <v>376</v>
      </c>
      <c r="AY9" s="72">
        <f t="shared" si="0"/>
        <v>188</v>
      </c>
    </row>
    <row r="10" spans="1:51" x14ac:dyDescent="0.25">
      <c r="A10" s="60" t="s">
        <v>35</v>
      </c>
      <c r="B10" s="38" t="s">
        <v>28</v>
      </c>
      <c r="C10" s="84">
        <v>5.7212569763116239</v>
      </c>
      <c r="D10" s="40">
        <v>100</v>
      </c>
      <c r="E10" s="38" t="s">
        <v>28</v>
      </c>
      <c r="F10" s="84">
        <v>2.1571008648948133</v>
      </c>
      <c r="G10" s="40">
        <v>100</v>
      </c>
      <c r="H10" s="38" t="s">
        <v>28</v>
      </c>
      <c r="I10" s="39">
        <v>6.8647774512300623</v>
      </c>
      <c r="J10" s="40">
        <v>100</v>
      </c>
      <c r="K10" s="38" t="s">
        <v>28</v>
      </c>
      <c r="L10" s="80">
        <v>154.96325232853761</v>
      </c>
      <c r="M10" s="40">
        <v>100</v>
      </c>
      <c r="N10" s="38" t="s">
        <v>28</v>
      </c>
      <c r="O10" s="84">
        <v>0</v>
      </c>
      <c r="P10" s="40">
        <v>100</v>
      </c>
      <c r="Q10" s="38" t="s">
        <v>28</v>
      </c>
      <c r="R10" s="39">
        <v>1.2547923884404875</v>
      </c>
      <c r="S10" s="40">
        <v>100</v>
      </c>
      <c r="T10" s="38" t="s">
        <v>28</v>
      </c>
      <c r="U10" s="84">
        <v>6.456269331613077E-3</v>
      </c>
      <c r="V10" s="40">
        <v>100</v>
      </c>
      <c r="W10" s="38" t="s">
        <v>28</v>
      </c>
      <c r="X10" s="84">
        <v>5.6001858383014393E-3</v>
      </c>
      <c r="Y10" s="40">
        <v>100</v>
      </c>
      <c r="Z10" s="38" t="s">
        <v>28</v>
      </c>
      <c r="AA10" s="84">
        <v>2.1706932496354705</v>
      </c>
      <c r="AB10" s="40">
        <v>96.199324324324323</v>
      </c>
      <c r="AC10" s="38" t="s">
        <v>28</v>
      </c>
      <c r="AD10" s="39">
        <v>13.319746963881158</v>
      </c>
      <c r="AE10" s="40">
        <v>100</v>
      </c>
      <c r="AF10" s="38" t="s">
        <v>28</v>
      </c>
      <c r="AG10" s="39">
        <v>11.461695680747161</v>
      </c>
      <c r="AH10" s="40">
        <v>100</v>
      </c>
      <c r="AI10" s="38" t="s">
        <v>28</v>
      </c>
      <c r="AJ10" s="41">
        <v>160.98591085382409</v>
      </c>
      <c r="AK10" s="40">
        <v>100</v>
      </c>
      <c r="AL10" s="38" t="s">
        <v>28</v>
      </c>
      <c r="AM10" s="42">
        <v>1002.3115581306251</v>
      </c>
      <c r="AN10" s="40">
        <v>100</v>
      </c>
      <c r="AO10" s="38" t="s">
        <v>28</v>
      </c>
      <c r="AP10" s="86">
        <v>52650.73931059966</v>
      </c>
      <c r="AQ10" s="40">
        <v>100</v>
      </c>
      <c r="AR10" s="38" t="s">
        <v>28</v>
      </c>
      <c r="AS10" s="41">
        <v>920.48284494554673</v>
      </c>
      <c r="AT10" s="40">
        <v>100</v>
      </c>
      <c r="AU10" s="38" t="s">
        <v>28</v>
      </c>
      <c r="AV10" s="39">
        <v>8.3158765701023309</v>
      </c>
      <c r="AW10" s="40">
        <v>100</v>
      </c>
      <c r="AX10" s="60">
        <v>1184</v>
      </c>
      <c r="AY10" s="72">
        <f t="shared" si="0"/>
        <v>592</v>
      </c>
    </row>
    <row r="11" spans="1:51" x14ac:dyDescent="0.25">
      <c r="A11" s="60" t="s">
        <v>36</v>
      </c>
      <c r="B11" s="38" t="s">
        <v>28</v>
      </c>
      <c r="C11" s="84">
        <v>5.4774429030855218</v>
      </c>
      <c r="D11" s="40">
        <v>98.76543209876543</v>
      </c>
      <c r="E11" s="38" t="s">
        <v>28</v>
      </c>
      <c r="F11" s="84">
        <v>2.9829321071277195</v>
      </c>
      <c r="G11" s="40">
        <v>98.76543209876543</v>
      </c>
      <c r="H11" s="38" t="s">
        <v>28</v>
      </c>
      <c r="I11" s="39">
        <v>6.7923220609243096</v>
      </c>
      <c r="J11" s="40">
        <v>98.76543209876543</v>
      </c>
      <c r="K11" s="38" t="s">
        <v>28</v>
      </c>
      <c r="L11" s="80">
        <v>152.54801532672002</v>
      </c>
      <c r="M11" s="40">
        <v>98.76543209876543</v>
      </c>
      <c r="N11" s="38" t="s">
        <v>28</v>
      </c>
      <c r="O11" s="84">
        <v>0</v>
      </c>
      <c r="P11" s="40">
        <v>98.76543209876543</v>
      </c>
      <c r="Q11" s="38" t="s">
        <v>28</v>
      </c>
      <c r="R11" s="39">
        <v>1.148281528449689</v>
      </c>
      <c r="S11" s="40">
        <v>98.76543209876543</v>
      </c>
      <c r="T11" s="38" t="s">
        <v>28</v>
      </c>
      <c r="U11" s="84">
        <v>3.0418738875260504E-2</v>
      </c>
      <c r="V11" s="40">
        <v>98.76543209876543</v>
      </c>
      <c r="W11" s="38" t="s">
        <v>28</v>
      </c>
      <c r="X11" s="84">
        <v>1.4352479728180557E-2</v>
      </c>
      <c r="Y11" s="40">
        <v>98.76543209876543</v>
      </c>
      <c r="Z11" s="38" t="s">
        <v>28</v>
      </c>
      <c r="AA11" s="84">
        <v>2.730377637881499</v>
      </c>
      <c r="AB11" s="40">
        <v>98.76543209876543</v>
      </c>
      <c r="AC11" s="38" t="s">
        <v>28</v>
      </c>
      <c r="AD11" s="39">
        <v>13.561105066996355</v>
      </c>
      <c r="AE11" s="40">
        <v>98.76543209876543</v>
      </c>
      <c r="AF11" s="38" t="s">
        <v>28</v>
      </c>
      <c r="AG11" s="39">
        <v>11.022592165378423</v>
      </c>
      <c r="AH11" s="40">
        <v>98.76543209876543</v>
      </c>
      <c r="AI11" s="38" t="s">
        <v>28</v>
      </c>
      <c r="AJ11" s="41">
        <v>163.11255339272003</v>
      </c>
      <c r="AK11" s="40">
        <v>100</v>
      </c>
      <c r="AL11" s="38" t="s">
        <v>28</v>
      </c>
      <c r="AM11" s="42">
        <v>1004.4634274793373</v>
      </c>
      <c r="AN11" s="40">
        <v>100</v>
      </c>
      <c r="AO11" s="38" t="s">
        <v>28</v>
      </c>
      <c r="AP11" s="86">
        <v>53535.450886418272</v>
      </c>
      <c r="AQ11" s="40">
        <v>98.76543209876543</v>
      </c>
      <c r="AR11" s="38" t="s">
        <v>28</v>
      </c>
      <c r="AS11" s="41">
        <v>921.11988968228798</v>
      </c>
      <c r="AT11" s="40">
        <v>100</v>
      </c>
      <c r="AU11" s="38" t="s">
        <v>28</v>
      </c>
      <c r="AV11" s="39">
        <v>8.103810600179326</v>
      </c>
      <c r="AW11" s="40">
        <v>100</v>
      </c>
      <c r="AX11" s="60">
        <v>1053</v>
      </c>
      <c r="AY11" s="72">
        <f t="shared" si="0"/>
        <v>526.5</v>
      </c>
    </row>
    <row r="12" spans="1:51" x14ac:dyDescent="0.25">
      <c r="A12" s="60" t="s">
        <v>37</v>
      </c>
      <c r="B12" s="38" t="s">
        <v>28</v>
      </c>
      <c r="C12" s="84">
        <v>5.2059611348876356</v>
      </c>
      <c r="D12" s="40">
        <v>98.821548821548816</v>
      </c>
      <c r="E12" s="38" t="s">
        <v>28</v>
      </c>
      <c r="F12" s="84">
        <v>1.898237724701225</v>
      </c>
      <c r="G12" s="40">
        <v>98.821548821548816</v>
      </c>
      <c r="H12" s="38" t="s">
        <v>28</v>
      </c>
      <c r="I12" s="39">
        <v>6.8374883953919809</v>
      </c>
      <c r="J12" s="40">
        <v>98.821548821548816</v>
      </c>
      <c r="K12" s="38" t="s">
        <v>28</v>
      </c>
      <c r="L12" s="80">
        <v>156.59785968319116</v>
      </c>
      <c r="M12" s="40">
        <v>98.821548821548816</v>
      </c>
      <c r="N12" s="38" t="s">
        <v>28</v>
      </c>
      <c r="O12" s="84">
        <v>2.2446867960681297E-2</v>
      </c>
      <c r="P12" s="40">
        <v>98.821548821548816</v>
      </c>
      <c r="Q12" s="38" t="s">
        <v>28</v>
      </c>
      <c r="R12" s="39">
        <v>0.82474267273170321</v>
      </c>
      <c r="S12" s="40">
        <v>98.821548821548816</v>
      </c>
      <c r="T12" s="38" t="s">
        <v>28</v>
      </c>
      <c r="U12" s="84">
        <v>0</v>
      </c>
      <c r="V12" s="40">
        <v>98.821548821548816</v>
      </c>
      <c r="W12" s="38" t="s">
        <v>28</v>
      </c>
      <c r="X12" s="84">
        <v>1.7507066363167317E-2</v>
      </c>
      <c r="Y12" s="40">
        <v>98.821548821548816</v>
      </c>
      <c r="Z12" s="38" t="s">
        <v>28</v>
      </c>
      <c r="AA12" s="84">
        <v>2.7269112783558729</v>
      </c>
      <c r="AB12" s="40">
        <v>98.821548821548816</v>
      </c>
      <c r="AC12" s="38" t="s">
        <v>28</v>
      </c>
      <c r="AD12" s="39">
        <v>13.557392724734148</v>
      </c>
      <c r="AE12" s="40">
        <v>98.821548821548816</v>
      </c>
      <c r="AF12" s="38" t="s">
        <v>28</v>
      </c>
      <c r="AG12" s="39">
        <v>11.490570528137622</v>
      </c>
      <c r="AH12" s="40">
        <v>98.821548821548816</v>
      </c>
      <c r="AI12" s="38" t="s">
        <v>28</v>
      </c>
      <c r="AJ12" s="41">
        <v>162.62478352556326</v>
      </c>
      <c r="AK12" s="40">
        <v>100</v>
      </c>
      <c r="AL12" s="38" t="s">
        <v>28</v>
      </c>
      <c r="AM12" s="42">
        <v>1003.6675074927333</v>
      </c>
      <c r="AN12" s="40">
        <v>100</v>
      </c>
      <c r="AO12" s="38" t="s">
        <v>28</v>
      </c>
      <c r="AP12" s="86">
        <v>54803.068735359884</v>
      </c>
      <c r="AQ12" s="40">
        <v>98.821548821548816</v>
      </c>
      <c r="AR12" s="38" t="s">
        <v>28</v>
      </c>
      <c r="AS12" s="41">
        <v>923.20212819520066</v>
      </c>
      <c r="AT12" s="40">
        <v>100</v>
      </c>
      <c r="AU12" s="38" t="s">
        <v>28</v>
      </c>
      <c r="AV12" s="39">
        <v>7.9855995081891917</v>
      </c>
      <c r="AW12" s="40">
        <v>100</v>
      </c>
      <c r="AX12" s="60">
        <v>594</v>
      </c>
      <c r="AY12" s="72">
        <f t="shared" si="0"/>
        <v>297</v>
      </c>
    </row>
    <row r="13" spans="1:51" x14ac:dyDescent="0.25">
      <c r="A13" s="60" t="s">
        <v>38</v>
      </c>
      <c r="B13" s="38" t="s">
        <v>55</v>
      </c>
      <c r="C13" s="80">
        <v>0</v>
      </c>
      <c r="D13" s="40" t="s">
        <v>56</v>
      </c>
      <c r="E13" s="38" t="s">
        <v>55</v>
      </c>
      <c r="F13" s="80">
        <v>0</v>
      </c>
      <c r="G13" s="40" t="s">
        <v>56</v>
      </c>
      <c r="H13" s="38" t="s">
        <v>55</v>
      </c>
      <c r="I13" s="41">
        <v>0</v>
      </c>
      <c r="J13" s="40" t="s">
        <v>56</v>
      </c>
      <c r="K13" s="38" t="s">
        <v>55</v>
      </c>
      <c r="L13" s="80">
        <v>0</v>
      </c>
      <c r="M13" s="40" t="s">
        <v>56</v>
      </c>
      <c r="N13" s="38" t="s">
        <v>55</v>
      </c>
      <c r="O13" s="80">
        <v>0</v>
      </c>
      <c r="P13" s="40" t="s">
        <v>56</v>
      </c>
      <c r="Q13" s="38" t="s">
        <v>55</v>
      </c>
      <c r="R13" s="41">
        <v>0</v>
      </c>
      <c r="S13" s="40" t="s">
        <v>56</v>
      </c>
      <c r="T13" s="38" t="s">
        <v>55</v>
      </c>
      <c r="U13" s="80">
        <v>0</v>
      </c>
      <c r="V13" s="40" t="s">
        <v>56</v>
      </c>
      <c r="W13" s="38" t="s">
        <v>55</v>
      </c>
      <c r="X13" s="80">
        <v>0</v>
      </c>
      <c r="Y13" s="40" t="s">
        <v>56</v>
      </c>
      <c r="Z13" s="38" t="s">
        <v>55</v>
      </c>
      <c r="AA13" s="80">
        <v>0</v>
      </c>
      <c r="AB13" s="40" t="s">
        <v>56</v>
      </c>
      <c r="AC13" s="38" t="s">
        <v>55</v>
      </c>
      <c r="AD13" s="41">
        <v>0</v>
      </c>
      <c r="AE13" s="40" t="s">
        <v>56</v>
      </c>
      <c r="AF13" s="38" t="s">
        <v>55</v>
      </c>
      <c r="AG13" s="41">
        <v>0</v>
      </c>
      <c r="AH13" s="40" t="s">
        <v>56</v>
      </c>
      <c r="AI13" s="38" t="s">
        <v>55</v>
      </c>
      <c r="AJ13" s="41">
        <v>0</v>
      </c>
      <c r="AK13" s="40" t="s">
        <v>56</v>
      </c>
      <c r="AL13" s="38" t="s">
        <v>55</v>
      </c>
      <c r="AM13" s="41">
        <v>0</v>
      </c>
      <c r="AN13" s="40" t="s">
        <v>56</v>
      </c>
      <c r="AO13" s="38" t="s">
        <v>55</v>
      </c>
      <c r="AP13" s="80">
        <v>0</v>
      </c>
      <c r="AQ13" s="40" t="s">
        <v>56</v>
      </c>
      <c r="AR13" s="38" t="s">
        <v>55</v>
      </c>
      <c r="AS13" s="41">
        <v>0</v>
      </c>
      <c r="AT13" s="40" t="s">
        <v>56</v>
      </c>
      <c r="AU13" s="38" t="s">
        <v>55</v>
      </c>
      <c r="AV13" s="41">
        <v>0</v>
      </c>
      <c r="AW13" s="40" t="s">
        <v>56</v>
      </c>
      <c r="AX13" s="60">
        <v>0</v>
      </c>
      <c r="AY13" s="72">
        <f t="shared" si="0"/>
        <v>0</v>
      </c>
    </row>
    <row r="14" spans="1:51" x14ac:dyDescent="0.25">
      <c r="A14" s="61" t="s">
        <v>39</v>
      </c>
      <c r="B14" s="43" t="s">
        <v>55</v>
      </c>
      <c r="C14" s="81">
        <v>0</v>
      </c>
      <c r="D14" s="45" t="s">
        <v>56</v>
      </c>
      <c r="E14" s="43" t="s">
        <v>55</v>
      </c>
      <c r="F14" s="81">
        <v>0</v>
      </c>
      <c r="G14" s="45" t="s">
        <v>56</v>
      </c>
      <c r="H14" s="43" t="s">
        <v>55</v>
      </c>
      <c r="I14" s="44">
        <v>0</v>
      </c>
      <c r="J14" s="45" t="s">
        <v>56</v>
      </c>
      <c r="K14" s="43" t="s">
        <v>55</v>
      </c>
      <c r="L14" s="81">
        <v>0</v>
      </c>
      <c r="M14" s="45" t="s">
        <v>56</v>
      </c>
      <c r="N14" s="43" t="s">
        <v>55</v>
      </c>
      <c r="O14" s="81">
        <v>0</v>
      </c>
      <c r="P14" s="45" t="s">
        <v>56</v>
      </c>
      <c r="Q14" s="43" t="s">
        <v>55</v>
      </c>
      <c r="R14" s="44">
        <v>0</v>
      </c>
      <c r="S14" s="45" t="s">
        <v>56</v>
      </c>
      <c r="T14" s="43" t="s">
        <v>55</v>
      </c>
      <c r="U14" s="81">
        <v>0</v>
      </c>
      <c r="V14" s="45" t="s">
        <v>56</v>
      </c>
      <c r="W14" s="43" t="s">
        <v>55</v>
      </c>
      <c r="X14" s="81">
        <v>0</v>
      </c>
      <c r="Y14" s="45" t="s">
        <v>56</v>
      </c>
      <c r="Z14" s="43" t="s">
        <v>55</v>
      </c>
      <c r="AA14" s="81">
        <v>0</v>
      </c>
      <c r="AB14" s="45" t="s">
        <v>56</v>
      </c>
      <c r="AC14" s="43" t="s">
        <v>55</v>
      </c>
      <c r="AD14" s="44">
        <v>0</v>
      </c>
      <c r="AE14" s="45" t="s">
        <v>56</v>
      </c>
      <c r="AF14" s="43" t="s">
        <v>55</v>
      </c>
      <c r="AG14" s="44">
        <v>0</v>
      </c>
      <c r="AH14" s="45" t="s">
        <v>56</v>
      </c>
      <c r="AI14" s="43" t="s">
        <v>55</v>
      </c>
      <c r="AJ14" s="44">
        <v>0</v>
      </c>
      <c r="AK14" s="45" t="s">
        <v>56</v>
      </c>
      <c r="AL14" s="43" t="s">
        <v>55</v>
      </c>
      <c r="AM14" s="44">
        <v>0</v>
      </c>
      <c r="AN14" s="45" t="s">
        <v>56</v>
      </c>
      <c r="AO14" s="43" t="s">
        <v>55</v>
      </c>
      <c r="AP14" s="81">
        <v>0</v>
      </c>
      <c r="AQ14" s="45" t="s">
        <v>56</v>
      </c>
      <c r="AR14" s="43" t="s">
        <v>55</v>
      </c>
      <c r="AS14" s="44">
        <v>0</v>
      </c>
      <c r="AT14" s="45" t="s">
        <v>56</v>
      </c>
      <c r="AU14" s="43" t="s">
        <v>55</v>
      </c>
      <c r="AV14" s="44">
        <v>0</v>
      </c>
      <c r="AW14" s="45" t="s">
        <v>56</v>
      </c>
      <c r="AX14" s="61">
        <v>0</v>
      </c>
      <c r="AY14" s="72">
        <f t="shared" si="0"/>
        <v>0</v>
      </c>
    </row>
    <row r="15" spans="1:51" ht="24" x14ac:dyDescent="0.25">
      <c r="A15" s="73" t="s">
        <v>54</v>
      </c>
      <c r="B15" s="64"/>
      <c r="C15" s="65"/>
      <c r="D15" s="65"/>
      <c r="E15" s="64"/>
      <c r="F15" s="65"/>
      <c r="G15" s="65"/>
      <c r="H15" s="64"/>
      <c r="I15" s="65"/>
      <c r="J15" s="65"/>
      <c r="K15" s="64"/>
      <c r="L15" s="65"/>
      <c r="M15" s="65"/>
      <c r="N15" s="64"/>
      <c r="O15" s="65"/>
      <c r="P15" s="65"/>
      <c r="Q15" s="64"/>
      <c r="R15" s="65"/>
      <c r="S15" s="65"/>
      <c r="T15" s="64"/>
      <c r="U15" s="65"/>
      <c r="V15" s="65"/>
      <c r="W15" s="64"/>
      <c r="X15" s="65"/>
      <c r="Y15" s="65"/>
      <c r="Z15" s="64"/>
      <c r="AA15" s="65"/>
      <c r="AB15" s="65"/>
      <c r="AC15" s="64"/>
      <c r="AD15" s="65"/>
      <c r="AE15" s="65"/>
      <c r="AF15" s="64"/>
      <c r="AG15" s="65"/>
      <c r="AH15" s="65"/>
      <c r="AI15" s="64"/>
      <c r="AJ15" s="65"/>
      <c r="AK15" s="65"/>
      <c r="AL15" s="64"/>
      <c r="AM15" s="65"/>
      <c r="AN15" s="65"/>
      <c r="AO15" s="64"/>
      <c r="AP15" s="65"/>
      <c r="AQ15" s="65"/>
      <c r="AR15" s="64"/>
      <c r="AS15" s="65"/>
      <c r="AT15" s="65"/>
      <c r="AU15" s="64"/>
      <c r="AV15" s="65"/>
      <c r="AW15" s="65"/>
      <c r="AX15" s="64"/>
    </row>
    <row r="16" spans="1:51" x14ac:dyDescent="0.25">
      <c r="A16" s="64"/>
      <c r="B16" s="64"/>
      <c r="C16" s="65"/>
      <c r="D16" s="66"/>
      <c r="E16" s="64"/>
      <c r="F16" s="65"/>
      <c r="G16" s="66"/>
      <c r="H16" s="64"/>
      <c r="I16" s="65"/>
      <c r="J16" s="66"/>
      <c r="K16" s="64"/>
      <c r="L16" s="65"/>
      <c r="M16" s="66"/>
      <c r="N16" s="64"/>
      <c r="O16" s="65"/>
      <c r="P16" s="66"/>
      <c r="Q16" s="64"/>
      <c r="R16" s="65"/>
      <c r="S16" s="66"/>
      <c r="T16" s="66"/>
      <c r="U16" s="65"/>
      <c r="V16" s="66"/>
      <c r="W16" s="64"/>
      <c r="X16" s="65"/>
      <c r="Y16" s="66"/>
      <c r="Z16" s="64"/>
      <c r="AA16" s="65"/>
      <c r="AB16" s="66"/>
      <c r="AC16" s="64"/>
      <c r="AD16" s="65"/>
      <c r="AE16" s="66"/>
      <c r="AF16" s="64"/>
      <c r="AG16" s="65"/>
      <c r="AH16" s="66"/>
      <c r="AI16" s="64"/>
      <c r="AJ16" s="65"/>
      <c r="AK16" s="66"/>
      <c r="AL16" s="64"/>
      <c r="AM16" s="65"/>
      <c r="AN16" s="66"/>
      <c r="AO16" s="64"/>
      <c r="AP16" s="65"/>
      <c r="AQ16" s="66"/>
      <c r="AR16" s="64"/>
      <c r="AS16" s="65"/>
      <c r="AT16" s="66"/>
      <c r="AU16" s="64"/>
      <c r="AV16" s="65"/>
      <c r="AW16" s="66"/>
      <c r="AX16" s="64"/>
    </row>
    <row r="17" spans="1:51" ht="24" x14ac:dyDescent="0.25">
      <c r="A17" s="74" t="s">
        <v>40</v>
      </c>
      <c r="B17" s="67" t="s">
        <v>28</v>
      </c>
      <c r="C17" s="68">
        <v>4.1260239327258175</v>
      </c>
      <c r="D17" s="75">
        <v>99.634009009009006</v>
      </c>
      <c r="E17" s="67" t="s">
        <v>28</v>
      </c>
      <c r="F17" s="68">
        <v>3.7780509000894793</v>
      </c>
      <c r="G17" s="75">
        <v>99.634009009009006</v>
      </c>
      <c r="H17" s="67" t="s">
        <v>28</v>
      </c>
      <c r="I17" s="68">
        <v>6.9420585794009604</v>
      </c>
      <c r="J17" s="75">
        <v>99.634009009009006</v>
      </c>
      <c r="K17" s="67" t="s">
        <v>28</v>
      </c>
      <c r="L17" s="76">
        <v>155.90210275972498</v>
      </c>
      <c r="M17" s="75">
        <v>99.634009009009006</v>
      </c>
      <c r="N17" s="67" t="s">
        <v>28</v>
      </c>
      <c r="O17" s="68">
        <v>1.5129699448334628E-3</v>
      </c>
      <c r="P17" s="75">
        <v>99.634009009009006</v>
      </c>
      <c r="Q17" s="67" t="s">
        <v>28</v>
      </c>
      <c r="R17" s="68">
        <v>1.2249382991311104</v>
      </c>
      <c r="S17" s="75">
        <v>99.634009009009006</v>
      </c>
      <c r="T17" s="77" t="s">
        <v>28</v>
      </c>
      <c r="U17" s="68">
        <v>3.707034199141486E-3</v>
      </c>
      <c r="V17" s="75">
        <v>99.634009009009006</v>
      </c>
      <c r="W17" s="67" t="s">
        <v>28</v>
      </c>
      <c r="X17" s="68">
        <v>0.10877008681536686</v>
      </c>
      <c r="Y17" s="75">
        <v>99.634009009009006</v>
      </c>
      <c r="Z17" s="67" t="s">
        <v>28</v>
      </c>
      <c r="AA17" s="68">
        <v>2.3830046894218944</v>
      </c>
      <c r="AB17" s="75">
        <v>99.183558558558559</v>
      </c>
      <c r="AC17" s="67" t="s">
        <v>28</v>
      </c>
      <c r="AD17" s="68">
        <v>13.095233469906754</v>
      </c>
      <c r="AE17" s="75">
        <v>99.634009009009006</v>
      </c>
      <c r="AF17" s="67" t="s">
        <v>28</v>
      </c>
      <c r="AG17" s="68">
        <v>10.917595307054723</v>
      </c>
      <c r="AH17" s="75">
        <v>99.634009009009006</v>
      </c>
      <c r="AI17" s="67" t="s">
        <v>28</v>
      </c>
      <c r="AJ17" s="76">
        <v>163.85990287162161</v>
      </c>
      <c r="AK17" s="75">
        <v>100</v>
      </c>
      <c r="AL17" s="67" t="s">
        <v>28</v>
      </c>
      <c r="AM17" s="78">
        <v>1005.2366741741741</v>
      </c>
      <c r="AN17" s="75">
        <v>100</v>
      </c>
      <c r="AO17" s="67" t="s">
        <v>28</v>
      </c>
      <c r="AP17" s="78">
        <v>53202.122664653711</v>
      </c>
      <c r="AQ17" s="75">
        <v>99.455705705705711</v>
      </c>
      <c r="AR17" s="67" t="s">
        <v>28</v>
      </c>
      <c r="AS17" s="76">
        <v>921.26154279279274</v>
      </c>
      <c r="AT17" s="75">
        <v>100</v>
      </c>
      <c r="AU17" s="67" t="s">
        <v>28</v>
      </c>
      <c r="AV17" s="68">
        <v>7.7215455201295047</v>
      </c>
      <c r="AW17" s="75">
        <v>100</v>
      </c>
      <c r="AX17" s="79">
        <v>10656</v>
      </c>
      <c r="AY17" s="48">
        <f>SUM(AY3:AY14)</f>
        <v>5328</v>
      </c>
    </row>
    <row r="18" spans="1:51" x14ac:dyDescent="0.25">
      <c r="A18" s="3"/>
      <c r="B18" s="3"/>
      <c r="C18" s="12"/>
      <c r="D18" s="4"/>
      <c r="E18" s="3"/>
      <c r="F18" s="12"/>
      <c r="G18" s="4"/>
      <c r="H18" s="3"/>
      <c r="I18" s="12"/>
      <c r="J18" s="4"/>
      <c r="K18" s="3"/>
      <c r="L18" s="12"/>
      <c r="M18" s="4"/>
      <c r="N18" s="3"/>
      <c r="O18" s="12"/>
      <c r="P18" s="4"/>
      <c r="Q18" s="3"/>
      <c r="R18" s="12"/>
      <c r="S18" s="4"/>
      <c r="T18" s="4"/>
      <c r="U18" s="13"/>
      <c r="V18" s="4"/>
      <c r="W18" s="3"/>
      <c r="X18" s="12"/>
      <c r="Y18" s="4"/>
      <c r="Z18" s="3"/>
      <c r="AA18" s="12"/>
      <c r="AB18" s="4"/>
    </row>
    <row r="19" spans="1:51" x14ac:dyDescent="0.25">
      <c r="A19" s="5"/>
      <c r="B19" s="6"/>
      <c r="C19" s="22" t="s">
        <v>0</v>
      </c>
      <c r="D19" s="23"/>
      <c r="E19" s="6"/>
      <c r="F19" s="22" t="s">
        <v>1</v>
      </c>
      <c r="G19" s="23"/>
      <c r="H19" s="6"/>
      <c r="I19" s="22" t="s">
        <v>2</v>
      </c>
      <c r="J19" s="23"/>
      <c r="K19" s="6"/>
      <c r="L19" s="22" t="s">
        <v>3</v>
      </c>
      <c r="M19" s="23"/>
      <c r="N19" s="6"/>
      <c r="O19" s="22" t="s">
        <v>4</v>
      </c>
      <c r="P19" s="23"/>
      <c r="Q19" s="7"/>
      <c r="R19" s="22" t="s">
        <v>5</v>
      </c>
      <c r="S19" s="24"/>
      <c r="T19" s="6"/>
      <c r="U19" s="22" t="s">
        <v>6</v>
      </c>
      <c r="V19" s="23"/>
      <c r="W19" s="7"/>
      <c r="X19" s="22" t="s">
        <v>7</v>
      </c>
      <c r="Y19" s="24"/>
      <c r="Z19" s="7"/>
      <c r="AA19" s="22" t="s">
        <v>8</v>
      </c>
      <c r="AB19" s="24"/>
    </row>
    <row r="20" spans="1:51" x14ac:dyDescent="0.25">
      <c r="A20" s="25" t="s">
        <v>17</v>
      </c>
      <c r="B20" s="26" t="s">
        <v>18</v>
      </c>
      <c r="C20" s="32" t="s">
        <v>43</v>
      </c>
      <c r="D20" s="28" t="s">
        <v>20</v>
      </c>
      <c r="E20" s="26" t="s">
        <v>18</v>
      </c>
      <c r="F20" s="32" t="s">
        <v>43</v>
      </c>
      <c r="G20" s="28" t="s">
        <v>21</v>
      </c>
      <c r="H20" s="26" t="s">
        <v>18</v>
      </c>
      <c r="I20" s="27" t="s">
        <v>22</v>
      </c>
      <c r="J20" s="28" t="s">
        <v>21</v>
      </c>
      <c r="K20" s="26" t="s">
        <v>18</v>
      </c>
      <c r="L20" s="32" t="s">
        <v>43</v>
      </c>
      <c r="M20" s="28" t="s">
        <v>20</v>
      </c>
      <c r="N20" s="26" t="s">
        <v>18</v>
      </c>
      <c r="O20" s="32" t="s">
        <v>43</v>
      </c>
      <c r="P20" s="28" t="s">
        <v>20</v>
      </c>
      <c r="Q20" s="26" t="s">
        <v>18</v>
      </c>
      <c r="R20" s="32" t="s">
        <v>43</v>
      </c>
      <c r="S20" s="28" t="s">
        <v>20</v>
      </c>
      <c r="T20" s="26" t="s">
        <v>18</v>
      </c>
      <c r="U20" s="32" t="s">
        <v>43</v>
      </c>
      <c r="V20" s="28" t="s">
        <v>20</v>
      </c>
      <c r="W20" s="26" t="s">
        <v>18</v>
      </c>
      <c r="X20" s="32" t="s">
        <v>43</v>
      </c>
      <c r="Y20" s="28" t="s">
        <v>20</v>
      </c>
      <c r="Z20" s="26" t="s">
        <v>18</v>
      </c>
      <c r="AA20" s="32" t="s">
        <v>43</v>
      </c>
      <c r="AB20" s="28" t="s">
        <v>20</v>
      </c>
    </row>
    <row r="21" spans="1:51" x14ac:dyDescent="0.25">
      <c r="A21" s="15" t="s">
        <v>27</v>
      </c>
      <c r="B21" s="16"/>
      <c r="C21" s="82">
        <f>+C3*$AP3*$AX3/2/1000000</f>
        <v>91.805353440659687</v>
      </c>
      <c r="D21" s="17"/>
      <c r="E21" s="16"/>
      <c r="F21" s="82">
        <f>+F3*$AP3*$AX3/2/1000000</f>
        <v>106.7695865263964</v>
      </c>
      <c r="G21" s="17"/>
      <c r="H21" s="16"/>
      <c r="I21" s="29"/>
      <c r="J21" s="17"/>
      <c r="K21" s="16"/>
      <c r="L21" s="82">
        <f t="shared" ref="L21:L23" si="1">+L3*$AP3*$AX3/2/1000000</f>
        <v>5813.1353524674414</v>
      </c>
      <c r="M21" s="17"/>
      <c r="N21" s="16"/>
      <c r="O21" s="82">
        <f>+O3*$AP3*$AX3/2/1000000</f>
        <v>0</v>
      </c>
      <c r="P21" s="17"/>
      <c r="Q21" s="16"/>
      <c r="R21" s="29">
        <f>+R3*$AP3*$AX3/2/1000000</f>
        <v>49.72216668727733</v>
      </c>
      <c r="S21" s="17"/>
      <c r="T21" s="16"/>
      <c r="U21" s="82">
        <f t="shared" ref="U21:U28" si="2">+U3*$AP3*$AX3/2/1000000</f>
        <v>0</v>
      </c>
      <c r="V21" s="17"/>
      <c r="W21" s="16"/>
      <c r="X21" s="82">
        <f t="shared" ref="X21:X28" si="3">+X3*$AP3*$AX3/2/1000000</f>
        <v>0.44623770397233664</v>
      </c>
      <c r="Y21" s="17"/>
      <c r="Z21" s="16"/>
      <c r="AA21" s="82">
        <f t="shared" ref="AA21:AA28" si="4">+AA3*$AP3*$AX3/2/1000000</f>
        <v>80.915073809331844</v>
      </c>
      <c r="AB21" s="17"/>
    </row>
    <row r="22" spans="1:51" x14ac:dyDescent="0.25">
      <c r="A22" s="15" t="s">
        <v>29</v>
      </c>
      <c r="B22" s="16"/>
      <c r="C22" s="82">
        <f>+C4*$AP4*$AX4/2/1000000</f>
        <v>47.872005320018083</v>
      </c>
      <c r="D22" s="17"/>
      <c r="E22" s="16"/>
      <c r="F22" s="82">
        <f>+F4*$AP4*$AX4/2/1000000</f>
        <v>113.29097976406548</v>
      </c>
      <c r="G22" s="17"/>
      <c r="H22" s="16"/>
      <c r="I22" s="29"/>
      <c r="J22" s="17"/>
      <c r="K22" s="16"/>
      <c r="L22" s="82">
        <f t="shared" si="1"/>
        <v>4717.5473546829744</v>
      </c>
      <c r="M22" s="17"/>
      <c r="N22" s="16"/>
      <c r="O22" s="82">
        <f>+O4*$AP4*$AX4/2/1000000</f>
        <v>0</v>
      </c>
      <c r="P22" s="17"/>
      <c r="Q22" s="16"/>
      <c r="R22" s="29">
        <f>+R4*$AP4*$AX4/2/1000000</f>
        <v>46.918358764525287</v>
      </c>
      <c r="S22" s="17"/>
      <c r="T22" s="16"/>
      <c r="U22" s="82">
        <f t="shared" si="2"/>
        <v>0</v>
      </c>
      <c r="V22" s="17"/>
      <c r="W22" s="16"/>
      <c r="X22" s="82">
        <f t="shared" si="3"/>
        <v>0.29112224190577807</v>
      </c>
      <c r="Y22" s="17"/>
      <c r="Z22" s="16"/>
      <c r="AA22" s="82">
        <f t="shared" si="4"/>
        <v>61.014484063073425</v>
      </c>
      <c r="AB22" s="17"/>
    </row>
    <row r="23" spans="1:51" x14ac:dyDescent="0.25">
      <c r="A23" s="15" t="s">
        <v>30</v>
      </c>
      <c r="B23" s="16"/>
      <c r="C23" s="82">
        <f t="shared" ref="C23:C32" si="5">+C5*$AP5*$AX5/2/1000000</f>
        <v>107.16548896750164</v>
      </c>
      <c r="D23" s="17"/>
      <c r="E23" s="16"/>
      <c r="F23" s="82">
        <f t="shared" ref="F23:F28" si="6">+F5*$AP5*$AX5/2/1000000</f>
        <v>129.16674726923924</v>
      </c>
      <c r="G23" s="17"/>
      <c r="H23" s="16"/>
      <c r="I23" s="29"/>
      <c r="J23" s="17"/>
      <c r="K23" s="16"/>
      <c r="L23" s="82">
        <f t="shared" si="1"/>
        <v>5822.6066255572377</v>
      </c>
      <c r="M23" s="17"/>
      <c r="N23" s="16"/>
      <c r="O23" s="82">
        <f t="shared" ref="O23:O28" si="7">+O5*$AP5*$AX5/2/1000000</f>
        <v>0</v>
      </c>
      <c r="P23" s="17"/>
      <c r="Q23" s="16"/>
      <c r="R23" s="29">
        <f t="shared" ref="R23:R28" si="8">+R5*$AP5*$AX5/2/1000000</f>
        <v>40.323921910670322</v>
      </c>
      <c r="S23" s="17"/>
      <c r="T23" s="16"/>
      <c r="U23" s="82">
        <f t="shared" si="2"/>
        <v>0</v>
      </c>
      <c r="V23" s="17"/>
      <c r="W23" s="16"/>
      <c r="X23" s="82">
        <f t="shared" si="3"/>
        <v>0.49961309995485209</v>
      </c>
      <c r="Y23" s="17"/>
      <c r="Z23" s="16"/>
      <c r="AA23" s="82">
        <f t="shared" si="4"/>
        <v>71.913268535697341</v>
      </c>
      <c r="AB23" s="17"/>
    </row>
    <row r="24" spans="1:51" x14ac:dyDescent="0.25">
      <c r="A24" s="15" t="s">
        <v>31</v>
      </c>
      <c r="B24" s="16"/>
      <c r="C24" s="82">
        <f t="shared" si="5"/>
        <v>113.93345753756573</v>
      </c>
      <c r="D24" s="17"/>
      <c r="E24" s="16"/>
      <c r="F24" s="82">
        <f t="shared" si="6"/>
        <v>172.97788350849322</v>
      </c>
      <c r="G24" s="17"/>
      <c r="H24" s="16"/>
      <c r="I24" s="29"/>
      <c r="J24" s="17"/>
      <c r="K24" s="16"/>
      <c r="L24" s="82">
        <f t="shared" ref="L24:L32" si="9">+L6*$AP6*$AX6/2/1000000</f>
        <v>4874.9654579273765</v>
      </c>
      <c r="M24" s="17"/>
      <c r="N24" s="16"/>
      <c r="O24" s="82">
        <f t="shared" si="7"/>
        <v>0</v>
      </c>
      <c r="P24" s="17"/>
      <c r="Q24" s="16"/>
      <c r="R24" s="29">
        <f t="shared" si="8"/>
        <v>26.770731597821445</v>
      </c>
      <c r="S24" s="17"/>
      <c r="T24" s="16"/>
      <c r="U24" s="82">
        <f t="shared" si="2"/>
        <v>0</v>
      </c>
      <c r="V24" s="17"/>
      <c r="W24" s="16"/>
      <c r="X24" s="82">
        <f t="shared" si="3"/>
        <v>0.98976187795617665</v>
      </c>
      <c r="Y24" s="17"/>
      <c r="Z24" s="16"/>
      <c r="AA24" s="82">
        <f t="shared" si="4"/>
        <v>58.47647966385609</v>
      </c>
      <c r="AB24" s="17"/>
    </row>
    <row r="25" spans="1:51" x14ac:dyDescent="0.25">
      <c r="A25" s="15" t="s">
        <v>32</v>
      </c>
      <c r="B25" s="16"/>
      <c r="C25" s="82">
        <f t="shared" si="5"/>
        <v>167.64393204521244</v>
      </c>
      <c r="D25" s="17"/>
      <c r="E25" s="16"/>
      <c r="F25" s="82">
        <f t="shared" si="6"/>
        <v>145.80139132100655</v>
      </c>
      <c r="G25" s="17"/>
      <c r="H25" s="16"/>
      <c r="I25" s="29"/>
      <c r="J25" s="17"/>
      <c r="K25" s="16"/>
      <c r="L25" s="82">
        <f t="shared" si="9"/>
        <v>4882.5093517261075</v>
      </c>
      <c r="M25" s="17"/>
      <c r="N25" s="16"/>
      <c r="O25" s="82">
        <f t="shared" si="7"/>
        <v>0</v>
      </c>
      <c r="P25" s="17"/>
      <c r="Q25" s="16"/>
      <c r="R25" s="29">
        <f t="shared" si="8"/>
        <v>45.765941990371466</v>
      </c>
      <c r="S25" s="17"/>
      <c r="T25" s="16"/>
      <c r="U25" s="82">
        <f t="shared" si="2"/>
        <v>2.0477478942992479E-3</v>
      </c>
      <c r="V25" s="17"/>
      <c r="W25" s="16"/>
      <c r="X25" s="82">
        <f t="shared" si="3"/>
        <v>1.4787953219058385</v>
      </c>
      <c r="Y25" s="17"/>
      <c r="Z25" s="16"/>
      <c r="AA25" s="82">
        <f t="shared" si="4"/>
        <v>68.164633968585974</v>
      </c>
      <c r="AB25" s="17"/>
    </row>
    <row r="26" spans="1:51" x14ac:dyDescent="0.25">
      <c r="A26" s="15" t="s">
        <v>33</v>
      </c>
      <c r="B26" s="16"/>
      <c r="C26" s="82">
        <f t="shared" si="5"/>
        <v>166.4666908058116</v>
      </c>
      <c r="D26" s="17"/>
      <c r="E26" s="16"/>
      <c r="F26" s="82">
        <f t="shared" si="6"/>
        <v>186.69666167769071</v>
      </c>
      <c r="G26" s="17"/>
      <c r="H26" s="16"/>
      <c r="I26" s="29"/>
      <c r="J26" s="17"/>
      <c r="K26" s="16"/>
      <c r="L26" s="82">
        <f t="shared" si="9"/>
        <v>4858.6312654589592</v>
      </c>
      <c r="M26" s="17"/>
      <c r="N26" s="16"/>
      <c r="O26" s="82">
        <f t="shared" si="7"/>
        <v>7.595945835097985E-2</v>
      </c>
      <c r="P26" s="17"/>
      <c r="Q26" s="16"/>
      <c r="R26" s="29">
        <f t="shared" si="8"/>
        <v>43.869620292848296</v>
      </c>
      <c r="S26" s="17"/>
      <c r="T26" s="16"/>
      <c r="U26" s="82">
        <f t="shared" si="2"/>
        <v>0</v>
      </c>
      <c r="V26" s="17"/>
      <c r="W26" s="16"/>
      <c r="X26" s="82">
        <f t="shared" si="3"/>
        <v>25.665298267358033</v>
      </c>
      <c r="Y26" s="17"/>
      <c r="Z26" s="16"/>
      <c r="AA26" s="82">
        <f t="shared" si="4"/>
        <v>119.62437816436682</v>
      </c>
      <c r="AB26" s="17"/>
    </row>
    <row r="27" spans="1:51" x14ac:dyDescent="0.25">
      <c r="A27" s="15" t="s">
        <v>34</v>
      </c>
      <c r="B27" s="16"/>
      <c r="C27" s="82">
        <f t="shared" si="5"/>
        <v>55.08368936188463</v>
      </c>
      <c r="D27" s="17"/>
      <c r="E27" s="16"/>
      <c r="F27" s="82">
        <f t="shared" si="6"/>
        <v>30.05294877053608</v>
      </c>
      <c r="G27" s="17"/>
      <c r="H27" s="16"/>
      <c r="I27" s="29"/>
      <c r="J27" s="17"/>
      <c r="K27" s="16"/>
      <c r="L27" s="82">
        <f t="shared" si="9"/>
        <v>1558.6561594305315</v>
      </c>
      <c r="M27" s="17"/>
      <c r="N27" s="16"/>
      <c r="O27" s="82">
        <f t="shared" si="7"/>
        <v>0</v>
      </c>
      <c r="P27" s="17"/>
      <c r="Q27" s="16"/>
      <c r="R27" s="29">
        <f t="shared" si="8"/>
        <v>9.2457475716973008</v>
      </c>
      <c r="S27" s="17"/>
      <c r="T27" s="16"/>
      <c r="U27" s="82">
        <f t="shared" si="2"/>
        <v>0</v>
      </c>
      <c r="V27" s="17"/>
      <c r="W27" s="16"/>
      <c r="X27" s="82">
        <f t="shared" si="3"/>
        <v>0.20560694516328568</v>
      </c>
      <c r="Y27" s="17"/>
      <c r="Z27" s="16"/>
      <c r="AA27" s="82">
        <f t="shared" si="4"/>
        <v>26.612509960402665</v>
      </c>
      <c r="AB27" s="17"/>
    </row>
    <row r="28" spans="1:51" x14ac:dyDescent="0.25">
      <c r="A28" s="15" t="s">
        <v>35</v>
      </c>
      <c r="B28" s="16"/>
      <c r="C28" s="82">
        <f t="shared" si="5"/>
        <v>178.32721847652994</v>
      </c>
      <c r="D28" s="17"/>
      <c r="E28" s="16"/>
      <c r="F28" s="82">
        <f t="shared" si="6"/>
        <v>67.235189540113552</v>
      </c>
      <c r="G28" s="17"/>
      <c r="H28" s="16"/>
      <c r="I28" s="29"/>
      <c r="J28" s="17"/>
      <c r="K28" s="16"/>
      <c r="L28" s="82">
        <f t="shared" si="9"/>
        <v>4830.086442234925</v>
      </c>
      <c r="M28" s="17"/>
      <c r="N28" s="16"/>
      <c r="O28" s="82">
        <f t="shared" si="7"/>
        <v>0</v>
      </c>
      <c r="P28" s="17"/>
      <c r="Q28" s="16"/>
      <c r="R28" s="29">
        <f t="shared" si="8"/>
        <v>39.110922184161254</v>
      </c>
      <c r="S28" s="17"/>
      <c r="T28" s="16"/>
      <c r="U28" s="82">
        <f t="shared" si="2"/>
        <v>0.20123699327068556</v>
      </c>
      <c r="V28" s="17"/>
      <c r="W28" s="16"/>
      <c r="X28" s="82">
        <f t="shared" si="3"/>
        <v>0.17455352340068611</v>
      </c>
      <c r="Y28" s="17"/>
      <c r="Z28" s="16"/>
      <c r="AA28" s="82">
        <f t="shared" si="4"/>
        <v>67.658853810622674</v>
      </c>
      <c r="AB28" s="17"/>
    </row>
    <row r="29" spans="1:51" x14ac:dyDescent="0.25">
      <c r="A29" s="15" t="s">
        <v>36</v>
      </c>
      <c r="B29" s="16"/>
      <c r="C29" s="82">
        <f t="shared" si="5"/>
        <v>154.38947821196197</v>
      </c>
      <c r="D29" s="17"/>
      <c r="E29" s="16"/>
      <c r="F29" s="82">
        <f t="shared" ref="F29:F32" si="10">+F11*$AP11*$AX11/2/1000000</f>
        <v>84.078161965272486</v>
      </c>
      <c r="G29" s="17"/>
      <c r="H29" s="16"/>
      <c r="I29" s="29"/>
      <c r="J29" s="17"/>
      <c r="K29" s="16"/>
      <c r="L29" s="82">
        <f t="shared" si="9"/>
        <v>4299.7816509042223</v>
      </c>
      <c r="M29" s="17"/>
      <c r="N29" s="16"/>
      <c r="O29" s="82">
        <f t="shared" ref="O29:O32" si="11">+O11*$AP11*$AX11/2/1000000</f>
        <v>0</v>
      </c>
      <c r="P29" s="17"/>
      <c r="Q29" s="16"/>
      <c r="R29" s="29">
        <f t="shared" ref="R29:R32" si="12">+R11*$AP11*$AX11/2/1000000</f>
        <v>32.365939573357458</v>
      </c>
      <c r="S29" s="17"/>
      <c r="T29" s="16"/>
      <c r="U29" s="82">
        <f t="shared" ref="U29:U32" si="13">+U11*$AP11*$AX11/2/1000000</f>
        <v>0.85739519442035272</v>
      </c>
      <c r="V29" s="17"/>
      <c r="W29" s="16"/>
      <c r="X29" s="82">
        <f t="shared" ref="X29:X32" si="14">+X11*$AP11*$AX11/2/1000000</f>
        <v>0.4045449483431996</v>
      </c>
      <c r="Y29" s="17"/>
      <c r="Z29" s="16"/>
      <c r="AA29" s="82">
        <f t="shared" ref="AA29:AA32" si="15">+AA11*$AP11*$AX11/2/1000000</f>
        <v>76.959556912345633</v>
      </c>
      <c r="AB29" s="17"/>
    </row>
    <row r="30" spans="1:51" x14ac:dyDescent="0.25">
      <c r="A30" s="15" t="s">
        <v>37</v>
      </c>
      <c r="B30" s="16"/>
      <c r="C30" s="82">
        <f t="shared" si="5"/>
        <v>84.734885834931205</v>
      </c>
      <c r="D30" s="17"/>
      <c r="E30" s="16"/>
      <c r="F30" s="82">
        <f t="shared" si="10"/>
        <v>30.896687993347754</v>
      </c>
      <c r="G30" s="17"/>
      <c r="H30" s="16"/>
      <c r="I30" s="29"/>
      <c r="J30" s="17"/>
      <c r="K30" s="16"/>
      <c r="L30" s="82">
        <f t="shared" si="9"/>
        <v>2548.8668506043659</v>
      </c>
      <c r="M30" s="17"/>
      <c r="N30" s="16"/>
      <c r="O30" s="82">
        <f t="shared" si="11"/>
        <v>0.36535670257960107</v>
      </c>
      <c r="P30" s="17"/>
      <c r="Q30" s="16"/>
      <c r="R30" s="29">
        <f t="shared" si="12"/>
        <v>13.423933526661887</v>
      </c>
      <c r="S30" s="17"/>
      <c r="T30" s="16"/>
      <c r="U30" s="82">
        <f t="shared" si="13"/>
        <v>0</v>
      </c>
      <c r="V30" s="17"/>
      <c r="W30" s="16"/>
      <c r="X30" s="82">
        <f t="shared" si="14"/>
        <v>0.28495396549278418</v>
      </c>
      <c r="Y30" s="17"/>
      <c r="Z30" s="16"/>
      <c r="AA30" s="82">
        <f t="shared" si="15"/>
        <v>44.384602548220606</v>
      </c>
      <c r="AB30" s="17"/>
    </row>
    <row r="31" spans="1:51" x14ac:dyDescent="0.25">
      <c r="A31" s="15" t="s">
        <v>38</v>
      </c>
      <c r="B31" s="16"/>
      <c r="C31" s="82">
        <f t="shared" si="5"/>
        <v>0</v>
      </c>
      <c r="D31" s="17"/>
      <c r="E31" s="16"/>
      <c r="F31" s="82">
        <f t="shared" si="10"/>
        <v>0</v>
      </c>
      <c r="G31" s="17"/>
      <c r="H31" s="16"/>
      <c r="I31" s="29"/>
      <c r="J31" s="17"/>
      <c r="K31" s="16"/>
      <c r="L31" s="82">
        <f t="shared" si="9"/>
        <v>0</v>
      </c>
      <c r="M31" s="17"/>
      <c r="N31" s="16"/>
      <c r="O31" s="82">
        <f t="shared" si="11"/>
        <v>0</v>
      </c>
      <c r="P31" s="17"/>
      <c r="Q31" s="16"/>
      <c r="R31" s="29">
        <f t="shared" si="12"/>
        <v>0</v>
      </c>
      <c r="S31" s="17"/>
      <c r="T31" s="16"/>
      <c r="U31" s="82">
        <f t="shared" si="13"/>
        <v>0</v>
      </c>
      <c r="V31" s="17"/>
      <c r="W31" s="16"/>
      <c r="X31" s="82">
        <f t="shared" si="14"/>
        <v>0</v>
      </c>
      <c r="Y31" s="17"/>
      <c r="Z31" s="16"/>
      <c r="AA31" s="82">
        <f t="shared" si="15"/>
        <v>0</v>
      </c>
      <c r="AB31" s="17"/>
    </row>
    <row r="32" spans="1:51" x14ac:dyDescent="0.25">
      <c r="A32" s="14" t="s">
        <v>39</v>
      </c>
      <c r="B32" s="18"/>
      <c r="C32" s="83">
        <f t="shared" si="5"/>
        <v>0</v>
      </c>
      <c r="D32" s="19"/>
      <c r="E32" s="18"/>
      <c r="F32" s="83">
        <f t="shared" si="10"/>
        <v>0</v>
      </c>
      <c r="G32" s="19"/>
      <c r="H32" s="18"/>
      <c r="I32" s="30"/>
      <c r="J32" s="19"/>
      <c r="K32" s="18"/>
      <c r="L32" s="83">
        <f t="shared" si="9"/>
        <v>0</v>
      </c>
      <c r="M32" s="19"/>
      <c r="N32" s="18"/>
      <c r="O32" s="83">
        <f t="shared" si="11"/>
        <v>0</v>
      </c>
      <c r="P32" s="19"/>
      <c r="Q32" s="18"/>
      <c r="R32" s="30">
        <f t="shared" si="12"/>
        <v>0</v>
      </c>
      <c r="S32" s="19"/>
      <c r="T32" s="18"/>
      <c r="U32" s="83">
        <f t="shared" si="13"/>
        <v>0</v>
      </c>
      <c r="V32" s="19"/>
      <c r="W32" s="18"/>
      <c r="X32" s="83">
        <f t="shared" si="14"/>
        <v>0</v>
      </c>
      <c r="Y32" s="19"/>
      <c r="Z32" s="18"/>
      <c r="AA32" s="83">
        <f t="shared" si="15"/>
        <v>0</v>
      </c>
      <c r="AB32" s="19"/>
    </row>
    <row r="33" spans="1:28" x14ac:dyDescent="0.25">
      <c r="A33" s="2"/>
      <c r="B33" s="2"/>
      <c r="C33" s="31" t="s">
        <v>44</v>
      </c>
      <c r="D33" s="21"/>
      <c r="E33" s="2"/>
      <c r="F33" s="31" t="s">
        <v>44</v>
      </c>
      <c r="G33" s="21"/>
      <c r="H33" s="2"/>
      <c r="I33" s="20"/>
      <c r="J33" s="21"/>
      <c r="K33" s="2"/>
      <c r="L33" s="31" t="s">
        <v>44</v>
      </c>
      <c r="M33" s="21"/>
      <c r="N33" s="2"/>
      <c r="O33" s="31" t="s">
        <v>44</v>
      </c>
      <c r="P33" s="21"/>
      <c r="Q33" s="2"/>
      <c r="R33" s="31" t="s">
        <v>44</v>
      </c>
      <c r="S33" s="21"/>
      <c r="T33" s="21"/>
      <c r="U33" s="31" t="s">
        <v>44</v>
      </c>
      <c r="V33" s="21"/>
      <c r="W33" s="2"/>
      <c r="X33" s="31" t="s">
        <v>44</v>
      </c>
      <c r="Y33" s="21"/>
      <c r="Z33" s="2"/>
      <c r="AA33" s="31" t="s">
        <v>44</v>
      </c>
      <c r="AB33" s="21"/>
    </row>
    <row r="34" spans="1:28" x14ac:dyDescent="0.25">
      <c r="A34" s="33" t="s">
        <v>42</v>
      </c>
      <c r="B34" s="9"/>
      <c r="C34" s="1">
        <f>+SUM(C21:C32)</f>
        <v>1167.4222000020768</v>
      </c>
      <c r="D34" s="8">
        <v>96.687925786345843</v>
      </c>
      <c r="E34" s="9" t="s">
        <v>28</v>
      </c>
      <c r="F34" s="1">
        <f>+SUM(F21:F32)</f>
        <v>1066.9662383361615</v>
      </c>
      <c r="G34" s="8">
        <v>96.332801855341359</v>
      </c>
      <c r="H34" s="9" t="s">
        <v>28</v>
      </c>
      <c r="I34" s="11">
        <v>8.3324154044172509</v>
      </c>
      <c r="J34" s="8">
        <v>97.130018843310623</v>
      </c>
      <c r="K34" s="9" t="s">
        <v>28</v>
      </c>
      <c r="L34" s="1">
        <f>+SUM(L21:L32)</f>
        <v>44206.786510994149</v>
      </c>
      <c r="M34" s="8">
        <v>96.67343093201913</v>
      </c>
      <c r="N34" s="9" t="s">
        <v>28</v>
      </c>
      <c r="O34" s="1">
        <f>+SUM(O21:O32)</f>
        <v>0.4413161609305809</v>
      </c>
      <c r="P34" s="8">
        <v>96.62269894187564</v>
      </c>
      <c r="Q34" s="9" t="s">
        <v>28</v>
      </c>
      <c r="R34" s="1">
        <f>+SUM(R21:R32)</f>
        <v>347.51728409939204</v>
      </c>
      <c r="S34" s="8">
        <v>96.67343093201913</v>
      </c>
      <c r="T34" s="10" t="s">
        <v>28</v>
      </c>
      <c r="U34" s="1">
        <f>+SUM(U21:U32)</f>
        <v>1.0606799355853376</v>
      </c>
      <c r="V34" s="8">
        <v>96.695173213509207</v>
      </c>
      <c r="W34" s="9" t="s">
        <v>28</v>
      </c>
      <c r="X34" s="1">
        <f>+SUM(X21:X32)</f>
        <v>30.440487895452968</v>
      </c>
      <c r="Y34" s="8">
        <v>96.470502971445143</v>
      </c>
      <c r="Z34" s="9" t="s">
        <v>28</v>
      </c>
      <c r="AA34" s="1">
        <f>+SUM(AA21:AA32)</f>
        <v>675.72384143650311</v>
      </c>
      <c r="AB34" s="8">
        <v>96.535729815915346</v>
      </c>
    </row>
    <row r="36" spans="1:28" x14ac:dyDescent="0.25">
      <c r="C36" s="71">
        <v>89.065023601817629</v>
      </c>
      <c r="D36" s="71"/>
      <c r="E36" s="71"/>
      <c r="F36" s="71">
        <v>161.66651382213013</v>
      </c>
      <c r="G36" s="71"/>
      <c r="H36" s="71"/>
      <c r="I36" s="71"/>
      <c r="J36" s="71"/>
      <c r="K36" s="71"/>
      <c r="L36" s="71">
        <v>2755.6830060535403</v>
      </c>
      <c r="M36" s="71"/>
      <c r="N36" s="71"/>
      <c r="O36" s="71">
        <v>0</v>
      </c>
      <c r="P36" s="71"/>
      <c r="Q36" s="71"/>
      <c r="R36" s="71">
        <v>56.136951170378843</v>
      </c>
      <c r="S36" s="71"/>
      <c r="T36" s="71"/>
      <c r="U36" s="71">
        <v>0</v>
      </c>
      <c r="V36" s="71"/>
      <c r="W36" s="71"/>
      <c r="X36" s="71">
        <v>3.2108476323593327</v>
      </c>
      <c r="Y36" s="71"/>
      <c r="Z36" s="71"/>
      <c r="AA36" s="71">
        <v>38.496404333135061</v>
      </c>
    </row>
    <row r="37" spans="1:28" x14ac:dyDescent="0.25">
      <c r="C37" s="71" t="e">
        <v>#VALUE!</v>
      </c>
      <c r="D37" s="71"/>
      <c r="E37" s="71"/>
      <c r="F37" s="71" t="e">
        <v>#VALUE!</v>
      </c>
      <c r="G37" s="71"/>
      <c r="H37" s="71"/>
      <c r="I37" s="71"/>
      <c r="J37" s="71"/>
      <c r="K37" s="71"/>
      <c r="L37" s="71" t="e">
        <v>#VALUE!</v>
      </c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</row>
    <row r="38" spans="1:28" x14ac:dyDescent="0.25">
      <c r="C38" s="71" t="e">
        <v>#VALUE!</v>
      </c>
      <c r="D38" s="71"/>
      <c r="E38" s="71"/>
      <c r="F38" s="71" t="e">
        <v>#VALUE!</v>
      </c>
      <c r="G38" s="71"/>
      <c r="H38" s="71"/>
      <c r="I38" s="71"/>
      <c r="J38" s="71"/>
      <c r="K38" s="71"/>
      <c r="L38" s="71" t="e">
        <v>#VALUE!</v>
      </c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</row>
    <row r="39" spans="1:28" x14ac:dyDescent="0.25">
      <c r="C39" s="71" t="e">
        <v>#VALUE!</v>
      </c>
      <c r="D39" s="71"/>
      <c r="E39" s="71"/>
      <c r="F39" s="71" t="e">
        <v>#VALUE!</v>
      </c>
      <c r="G39" s="71"/>
      <c r="H39" s="71"/>
      <c r="I39" s="71"/>
      <c r="J39" s="71"/>
      <c r="K39" s="71"/>
      <c r="L39" s="71" t="e">
        <v>#VALUE!</v>
      </c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</row>
    <row r="40" spans="1:28" x14ac:dyDescent="0.25">
      <c r="C40" s="71" t="e">
        <v>#VALUE!</v>
      </c>
      <c r="D40" s="71"/>
      <c r="E40" s="71"/>
      <c r="F40" s="71" t="e">
        <v>#VALUE!</v>
      </c>
      <c r="G40" s="71"/>
      <c r="H40" s="71"/>
      <c r="I40" s="71"/>
      <c r="J40" s="71"/>
      <c r="K40" s="71"/>
      <c r="L40" s="71" t="e">
        <v>#VALUE!</v>
      </c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</row>
    <row r="41" spans="1:28" x14ac:dyDescent="0.25">
      <c r="C41" s="71" t="e">
        <v>#VALUE!</v>
      </c>
      <c r="D41" s="71"/>
      <c r="E41" s="71"/>
      <c r="F41" s="71" t="e">
        <v>#VALUE!</v>
      </c>
      <c r="G41" s="71"/>
      <c r="H41" s="71"/>
      <c r="I41" s="71"/>
      <c r="J41" s="71"/>
      <c r="K41" s="71"/>
      <c r="L41" s="71" t="e">
        <v>#VALUE!</v>
      </c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</row>
    <row r="42" spans="1:28" x14ac:dyDescent="0.25">
      <c r="C42" s="71" t="e">
        <v>#VALUE!</v>
      </c>
      <c r="D42" s="71"/>
      <c r="E42" s="71"/>
      <c r="F42" s="71" t="e">
        <v>#VALUE!</v>
      </c>
      <c r="G42" s="71"/>
      <c r="H42" s="71"/>
      <c r="I42" s="71"/>
      <c r="J42" s="71"/>
      <c r="K42" s="71"/>
      <c r="L42" s="71" t="e">
        <v>#VALUE!</v>
      </c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</row>
    <row r="43" spans="1:28" x14ac:dyDescent="0.25">
      <c r="C43" s="71">
        <v>102.1844533405983</v>
      </c>
      <c r="D43" s="71"/>
      <c r="E43" s="71"/>
      <c r="F43" s="71">
        <v>141.64556163902611</v>
      </c>
      <c r="G43" s="71"/>
      <c r="H43" s="71"/>
      <c r="I43" s="71"/>
      <c r="J43" s="71"/>
      <c r="K43" s="71"/>
      <c r="L43" s="71">
        <v>3608.0297919495815</v>
      </c>
      <c r="M43" s="71"/>
      <c r="N43" s="71"/>
      <c r="O43" s="71">
        <v>0</v>
      </c>
      <c r="P43" s="71"/>
      <c r="Q43" s="71"/>
      <c r="R43" s="71">
        <v>101.65387914165504</v>
      </c>
      <c r="S43" s="71"/>
      <c r="T43" s="71"/>
      <c r="U43" s="71">
        <v>0.27417556228062162</v>
      </c>
      <c r="V43" s="71"/>
      <c r="W43" s="71"/>
      <c r="X43" s="71">
        <v>3.1719274842694092</v>
      </c>
      <c r="Y43" s="71"/>
      <c r="Z43" s="71"/>
      <c r="AA43" s="71">
        <v>62.182805215943318</v>
      </c>
    </row>
    <row r="44" spans="1:28" x14ac:dyDescent="0.25">
      <c r="C44" s="71">
        <v>163.74886636377542</v>
      </c>
      <c r="D44" s="71"/>
      <c r="E44" s="71"/>
      <c r="F44" s="71">
        <v>170.59431179943178</v>
      </c>
      <c r="G44" s="71"/>
      <c r="H44" s="71"/>
      <c r="I44" s="71"/>
      <c r="J44" s="71"/>
      <c r="K44" s="71"/>
      <c r="L44" s="71">
        <v>5127.5313706148718</v>
      </c>
      <c r="M44" s="71"/>
      <c r="N44" s="71"/>
      <c r="O44" s="71">
        <v>0</v>
      </c>
      <c r="P44" s="71"/>
      <c r="Q44" s="71"/>
      <c r="R44" s="71">
        <v>62.084152481631207</v>
      </c>
      <c r="S44" s="71"/>
      <c r="T44" s="71"/>
      <c r="U44" s="71">
        <v>0.78232609653330221</v>
      </c>
      <c r="V44" s="71"/>
      <c r="W44" s="71"/>
      <c r="X44" s="71">
        <v>1.3518922379521552</v>
      </c>
      <c r="Y44" s="71"/>
      <c r="Z44" s="71"/>
      <c r="AA44" s="71">
        <v>83.410665572297262</v>
      </c>
    </row>
    <row r="45" spans="1:28" x14ac:dyDescent="0.25">
      <c r="C45" s="71">
        <v>49.469212529840341</v>
      </c>
      <c r="D45" s="71"/>
      <c r="E45" s="71"/>
      <c r="F45" s="71">
        <v>53.808239633637292</v>
      </c>
      <c r="G45" s="71"/>
      <c r="H45" s="71"/>
      <c r="I45" s="71"/>
      <c r="J45" s="71"/>
      <c r="K45" s="71"/>
      <c r="L45" s="71">
        <v>1789.4192906565868</v>
      </c>
      <c r="M45" s="71"/>
      <c r="N45" s="71"/>
      <c r="O45" s="71">
        <v>0</v>
      </c>
      <c r="P45" s="71"/>
      <c r="Q45" s="71"/>
      <c r="R45" s="71">
        <v>44.820042722290587</v>
      </c>
      <c r="S45" s="71"/>
      <c r="T45" s="71"/>
      <c r="U45" s="71">
        <v>0.2057305318270817</v>
      </c>
      <c r="V45" s="71"/>
      <c r="W45" s="71"/>
      <c r="X45" s="71">
        <v>0.86931735467805094</v>
      </c>
      <c r="Y45" s="71"/>
      <c r="Z45" s="71"/>
      <c r="AA45" s="71">
        <v>30.416443228001427</v>
      </c>
    </row>
    <row r="46" spans="1:28" x14ac:dyDescent="0.25">
      <c r="C46" s="71">
        <v>90.379564694749618</v>
      </c>
      <c r="D46" s="71"/>
      <c r="E46" s="71"/>
      <c r="F46" s="71">
        <v>113.18889165473682</v>
      </c>
      <c r="G46" s="71"/>
      <c r="H46" s="71"/>
      <c r="I46" s="71"/>
      <c r="J46" s="71"/>
      <c r="K46" s="71"/>
      <c r="L46" s="71">
        <v>3096.3391475337753</v>
      </c>
      <c r="M46" s="71"/>
      <c r="N46" s="71"/>
      <c r="O46" s="71">
        <v>2.7667793517293445E-3</v>
      </c>
      <c r="P46" s="71"/>
      <c r="Q46" s="71"/>
      <c r="R46" s="71">
        <v>99.919334848882059</v>
      </c>
      <c r="S46" s="71"/>
      <c r="T46" s="71"/>
      <c r="U46" s="71">
        <v>0.14709480548799664</v>
      </c>
      <c r="V46" s="71"/>
      <c r="W46" s="71"/>
      <c r="X46" s="71">
        <v>2.0847797025381287</v>
      </c>
      <c r="Y46" s="71"/>
      <c r="Z46" s="71"/>
      <c r="AA46" s="71">
        <v>51.325414877424464</v>
      </c>
    </row>
    <row r="47" spans="1:28" x14ac:dyDescent="0.25">
      <c r="C47" s="71">
        <v>47.705634398137903</v>
      </c>
      <c r="D47" s="71"/>
      <c r="E47" s="71"/>
      <c r="F47" s="71">
        <v>43.817369948404263</v>
      </c>
      <c r="G47" s="71"/>
      <c r="H47" s="71"/>
      <c r="I47" s="71"/>
      <c r="J47" s="71"/>
      <c r="K47" s="71"/>
      <c r="L47" s="71">
        <v>1543.0533806728231</v>
      </c>
      <c r="M47" s="71"/>
      <c r="N47" s="71"/>
      <c r="O47" s="71">
        <v>0</v>
      </c>
      <c r="P47" s="71"/>
      <c r="Q47" s="71"/>
      <c r="R47" s="71">
        <v>57.006737811000875</v>
      </c>
      <c r="S47" s="71"/>
      <c r="T47" s="71"/>
      <c r="U47" s="71">
        <v>0.11680109290657646</v>
      </c>
      <c r="V47" s="71"/>
      <c r="W47" s="71"/>
      <c r="X47" s="71">
        <v>5.9692791337715576</v>
      </c>
      <c r="Y47" s="71"/>
      <c r="Z47" s="71"/>
      <c r="AA47" s="71">
        <v>31.970321992197992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4"/>
  <sheetViews>
    <sheetView workbookViewId="0">
      <selection activeCell="L4" sqref="L4"/>
    </sheetView>
  </sheetViews>
  <sheetFormatPr defaultRowHeight="15" x14ac:dyDescent="0.25"/>
  <cols>
    <col min="3" max="3" width="17.5703125" customWidth="1"/>
    <col min="6" max="6" width="11.7109375" customWidth="1"/>
    <col min="12" max="12" width="11.28515625" bestFit="1" customWidth="1"/>
    <col min="15" max="15" width="11.85546875" customWidth="1"/>
  </cols>
  <sheetData>
    <row r="1" spans="1:28" x14ac:dyDescent="0.25">
      <c r="A1" s="5"/>
      <c r="B1" s="6"/>
      <c r="C1" s="22" t="s">
        <v>0</v>
      </c>
      <c r="D1" s="23"/>
      <c r="E1" s="6"/>
      <c r="F1" s="22" t="s">
        <v>1</v>
      </c>
      <c r="G1" s="23"/>
      <c r="H1" s="6"/>
      <c r="I1" s="22" t="s">
        <v>2</v>
      </c>
      <c r="J1" s="23"/>
      <c r="K1" s="6"/>
      <c r="L1" s="22" t="s">
        <v>3</v>
      </c>
      <c r="M1" s="23"/>
      <c r="N1" s="6"/>
      <c r="O1" s="22" t="s">
        <v>4</v>
      </c>
      <c r="P1" s="23"/>
      <c r="Q1" s="7"/>
      <c r="R1" s="22" t="s">
        <v>5</v>
      </c>
      <c r="S1" s="24"/>
      <c r="T1" s="6"/>
      <c r="U1" s="22" t="s">
        <v>6</v>
      </c>
      <c r="V1" s="23"/>
      <c r="W1" s="7"/>
      <c r="X1" s="22" t="s">
        <v>7</v>
      </c>
      <c r="Y1" s="24"/>
      <c r="Z1" s="7"/>
      <c r="AA1" s="22" t="s">
        <v>8</v>
      </c>
      <c r="AB1" s="24"/>
    </row>
    <row r="2" spans="1:28" x14ac:dyDescent="0.25">
      <c r="A2" s="25" t="s">
        <v>17</v>
      </c>
      <c r="B2" s="26" t="s">
        <v>18</v>
      </c>
      <c r="C2" s="27" t="s">
        <v>41</v>
      </c>
      <c r="D2" s="28" t="s">
        <v>20</v>
      </c>
      <c r="E2" s="26" t="s">
        <v>18</v>
      </c>
      <c r="F2" s="27" t="s">
        <v>41</v>
      </c>
      <c r="G2" s="28" t="s">
        <v>21</v>
      </c>
      <c r="H2" s="26" t="s">
        <v>18</v>
      </c>
      <c r="I2" s="27" t="s">
        <v>22</v>
      </c>
      <c r="J2" s="28" t="s">
        <v>21</v>
      </c>
      <c r="K2" s="26" t="s">
        <v>18</v>
      </c>
      <c r="L2" s="27" t="s">
        <v>41</v>
      </c>
      <c r="M2" s="28" t="s">
        <v>20</v>
      </c>
      <c r="N2" s="26" t="s">
        <v>18</v>
      </c>
      <c r="O2" s="27" t="s">
        <v>41</v>
      </c>
      <c r="P2" s="28" t="s">
        <v>20</v>
      </c>
      <c r="Q2" s="26" t="s">
        <v>18</v>
      </c>
      <c r="R2" s="27" t="s">
        <v>41</v>
      </c>
      <c r="S2" s="28" t="s">
        <v>20</v>
      </c>
      <c r="T2" s="26" t="s">
        <v>18</v>
      </c>
      <c r="U2" s="27" t="s">
        <v>41</v>
      </c>
      <c r="V2" s="28" t="s">
        <v>20</v>
      </c>
      <c r="W2" s="26" t="s">
        <v>18</v>
      </c>
      <c r="X2" s="27" t="s">
        <v>41</v>
      </c>
      <c r="Y2" s="28" t="s">
        <v>20</v>
      </c>
      <c r="Z2" s="26" t="s">
        <v>18</v>
      </c>
      <c r="AA2" s="27" t="s">
        <v>41</v>
      </c>
      <c r="AB2" s="28" t="s">
        <v>20</v>
      </c>
    </row>
    <row r="3" spans="1:28" x14ac:dyDescent="0.25">
      <c r="A3" s="2"/>
      <c r="B3" s="2"/>
      <c r="C3" s="31" t="s">
        <v>44</v>
      </c>
      <c r="D3" s="21"/>
      <c r="E3" s="2"/>
      <c r="F3" s="31" t="s">
        <v>44</v>
      </c>
      <c r="G3" s="21"/>
      <c r="H3" s="2"/>
      <c r="I3" s="20"/>
      <c r="J3" s="21"/>
      <c r="K3" s="2"/>
      <c r="L3" s="31" t="s">
        <v>44</v>
      </c>
      <c r="M3" s="21"/>
      <c r="N3" s="2"/>
      <c r="O3" s="31" t="s">
        <v>44</v>
      </c>
      <c r="P3" s="21"/>
      <c r="Q3" s="2"/>
      <c r="R3" s="31" t="s">
        <v>44</v>
      </c>
      <c r="S3" s="21"/>
      <c r="T3" s="21"/>
      <c r="U3" s="31" t="s">
        <v>44</v>
      </c>
      <c r="V3" s="21"/>
      <c r="W3" s="2"/>
      <c r="X3" s="31" t="s">
        <v>44</v>
      </c>
      <c r="Y3" s="21"/>
      <c r="Z3" s="2"/>
      <c r="AA3" s="31" t="s">
        <v>44</v>
      </c>
      <c r="AB3" s="21"/>
    </row>
    <row r="4" spans="1:28" x14ac:dyDescent="0.25">
      <c r="A4" s="33" t="s">
        <v>42</v>
      </c>
      <c r="B4" s="9"/>
      <c r="C4" s="34">
        <f>+'Linea 1'!C34+'Linea 2'!C34</f>
        <v>1717.0956646182667</v>
      </c>
      <c r="D4" s="8">
        <v>96.687925786345843</v>
      </c>
      <c r="E4" s="9" t="s">
        <v>28</v>
      </c>
      <c r="F4" s="34">
        <f>+'Linea 1'!F34+'Linea 2'!F34</f>
        <v>5446.0137961394976</v>
      </c>
      <c r="G4" s="8">
        <v>96.332801855341359</v>
      </c>
      <c r="H4" s="9" t="s">
        <v>28</v>
      </c>
      <c r="I4" s="11"/>
      <c r="J4" s="8">
        <v>97.130018843310623</v>
      </c>
      <c r="K4" s="9" t="s">
        <v>28</v>
      </c>
      <c r="L4" s="34">
        <f>+'Linea 1'!L34+'Linea 2'!L34</f>
        <v>81590.304581899429</v>
      </c>
      <c r="M4" s="8">
        <v>96.67343093201913</v>
      </c>
      <c r="N4" s="9" t="s">
        <v>28</v>
      </c>
      <c r="O4" s="34">
        <f>+'Linea 1'!O34+'Linea 2'!O34</f>
        <v>0.56673449697386513</v>
      </c>
      <c r="P4" s="8">
        <v>96.62269894187564</v>
      </c>
      <c r="Q4" s="9" t="s">
        <v>28</v>
      </c>
      <c r="R4" s="34">
        <f>+'Linea 1'!R34+'Linea 2'!R34</f>
        <v>858.87650747904206</v>
      </c>
      <c r="S4" s="8">
        <v>96.67343093201913</v>
      </c>
      <c r="T4" s="10" t="s">
        <v>28</v>
      </c>
      <c r="U4" s="34">
        <f>+'Linea 1'!U34+'Linea 2'!U34</f>
        <v>1.1185997097627329</v>
      </c>
      <c r="V4" s="8">
        <v>96.695173213509207</v>
      </c>
      <c r="W4" s="9" t="s">
        <v>28</v>
      </c>
      <c r="X4" s="34">
        <f>+'Linea 1'!X34+'Linea 2'!X34</f>
        <v>68.294643564268711</v>
      </c>
      <c r="Y4" s="8">
        <v>96.470502971445143</v>
      </c>
      <c r="Z4" s="9" t="s">
        <v>28</v>
      </c>
      <c r="AA4" s="34">
        <f>+'Linea 1'!AA34+'Linea 2'!AA34</f>
        <v>1362.3390881109508</v>
      </c>
      <c r="AB4" s="8">
        <v>96.535729815915346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"/>
  <sheetViews>
    <sheetView workbookViewId="0">
      <selection activeCell="C25" sqref="C25"/>
    </sheetView>
  </sheetViews>
  <sheetFormatPr defaultRowHeight="15" x14ac:dyDescent="0.25"/>
  <sheetData>
    <row r="1" spans="1:3" x14ac:dyDescent="0.25">
      <c r="A1" t="s">
        <v>45</v>
      </c>
      <c r="B1">
        <v>1.5</v>
      </c>
    </row>
    <row r="2" spans="1:3" x14ac:dyDescent="0.25">
      <c r="A2" t="s">
        <v>46</v>
      </c>
      <c r="B2">
        <f>+(B1/2)*(B1/2)*3.14</f>
        <v>1.7662500000000001</v>
      </c>
      <c r="C2" t="s">
        <v>47</v>
      </c>
    </row>
    <row r="3" spans="1:3" x14ac:dyDescent="0.25">
      <c r="A3" t="s">
        <v>48</v>
      </c>
      <c r="B3">
        <v>58000</v>
      </c>
      <c r="C3" t="s">
        <v>49</v>
      </c>
    </row>
    <row r="4" spans="1:3" ht="15.75" thickBot="1" x14ac:dyDescent="0.3">
      <c r="B4">
        <f>+B3/3600</f>
        <v>16.111111111111111</v>
      </c>
      <c r="C4" t="s">
        <v>50</v>
      </c>
    </row>
    <row r="5" spans="1:3" ht="15.75" thickBot="1" x14ac:dyDescent="0.3">
      <c r="A5" s="35" t="s">
        <v>51</v>
      </c>
      <c r="B5" s="36">
        <f>+B4/B2</f>
        <v>9.1216481874655972</v>
      </c>
      <c r="C5" s="37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Linea 1</vt:lpstr>
      <vt:lpstr>Linea 2</vt:lpstr>
      <vt:lpstr>TOT</vt:lpstr>
      <vt:lpstr>Foglio4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Luigi Leonetti</cp:lastModifiedBy>
  <dcterms:created xsi:type="dcterms:W3CDTF">2015-11-12T10:35:33Z</dcterms:created>
  <dcterms:modified xsi:type="dcterms:W3CDTF">2025-05-08T09:35:06Z</dcterms:modified>
</cp:coreProperties>
</file>